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'DC30'!$A$1:$K$69</definedName>
    <definedName name="_xlnm.Print_Area" localSheetId="15">'DC31'!$A$1:$K$69</definedName>
    <definedName name="_xlnm.Print_Area" localSheetId="20">'DC32'!$A$1:$K$69</definedName>
    <definedName name="_xlnm.Print_Area" localSheetId="1">'MP301'!$A$1:$K$69</definedName>
    <definedName name="_xlnm.Print_Area" localSheetId="2">'MP302'!$A$1:$K$69</definedName>
    <definedName name="_xlnm.Print_Area" localSheetId="3">'MP303'!$A$1:$K$69</definedName>
    <definedName name="_xlnm.Print_Area" localSheetId="4">'MP304'!$A$1:$K$69</definedName>
    <definedName name="_xlnm.Print_Area" localSheetId="5">'MP305'!$A$1:$K$69</definedName>
    <definedName name="_xlnm.Print_Area" localSheetId="6">'MP306'!$A$1:$K$69</definedName>
    <definedName name="_xlnm.Print_Area" localSheetId="7">'MP307'!$A$1:$K$69</definedName>
    <definedName name="_xlnm.Print_Area" localSheetId="9">'MP311'!$A$1:$K$69</definedName>
    <definedName name="_xlnm.Print_Area" localSheetId="10">'MP312'!$A$1:$K$69</definedName>
    <definedName name="_xlnm.Print_Area" localSheetId="11">'MP313'!$A$1:$K$69</definedName>
    <definedName name="_xlnm.Print_Area" localSheetId="12">'MP314'!$A$1:$K$69</definedName>
    <definedName name="_xlnm.Print_Area" localSheetId="13">'MP315'!$A$1:$K$69</definedName>
    <definedName name="_xlnm.Print_Area" localSheetId="14">'MP316'!$A$1:$K$69</definedName>
    <definedName name="_xlnm.Print_Area" localSheetId="16">'MP321'!$A$1:$K$69</definedName>
    <definedName name="_xlnm.Print_Area" localSheetId="17">'MP324'!$A$1:$K$69</definedName>
    <definedName name="_xlnm.Print_Area" localSheetId="18">'MP325'!$A$1:$K$69</definedName>
    <definedName name="_xlnm.Print_Area" localSheetId="19">'MP326'!$A$1:$K$69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<sst xmlns="http://schemas.openxmlformats.org/spreadsheetml/2006/main" count="1848" uniqueCount="106">
  <si>
    <t>Mpumalanga: Albert Luthuli(MP301)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</si>
  <si>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</si>
  <si>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</si>
  <si>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</si>
  <si>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</si>
  <si>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</si>
  <si>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</si>
  <si>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</si>
  <si>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</si>
  <si>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</si>
  <si>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</si>
  <si>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</si>
  <si>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</si>
  <si>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</si>
  <si>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</si>
  <si>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</si>
  <si>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</si>
  <si>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</si>
  <si>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</si>
  <si>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</si>
  <si>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</si>
  <si>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</si>
  <si>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</si>
  <si>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</si>
  <si>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</si>
  <si>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</si>
  <si>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</si>
  <si>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</si>
  <si>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</si>
  <si>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</si>
  <si>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</si>
  <si>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</si>
  <si>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</si>
  <si>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</si>
  <si>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</si>
  <si>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</si>
  <si>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</si>
  <si>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</si>
  <si>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</si>
  <si>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</si>
  <si>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</si>
  <si>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</si>
  <si>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</si>
  <si>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</si>
  <si>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</si>
  <si>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</si>
  <si>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</si>
  <si>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</si>
  <si>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</si>
  <si>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</si>
  <si>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</si>
  <si>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</si>
  <si>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</si>
  <si>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</si>
  <si>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</si>
  <si>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</si>
  <si>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</si>
  <si>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</si>
  <si>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</si>
  <si>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</si>
  <si>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</si>
  <si>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</si>
  <si>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</si>
  <si>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</si>
  <si>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</si>
  <si>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</si>
  <si>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</si>
  <si>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</si>
  <si>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</si>
  <si>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</si>
  <si>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</si>
  <si>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</si>
  <si>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</si>
  <si>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</si>
  <si>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</si>
  <si>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Mpumalanga: Msukaligwa(MP302) - Table A1 Budget Summary for 4th Quarter ended 30 June 2019 (Figures Finalised as at 2019/11/08)</t>
  </si>
  <si>
    <t>Mpumalanga: Mkhondo(MP303) - Table A1 Budget Summary for 4th Quarter ended 30 June 2019 (Figures Finalised as at 2019/11/08)</t>
  </si>
  <si>
    <t>Mpumalanga: Pixley Ka Seme (MP)(MP304) - Table A1 Budget Summary for 4th Quarter ended 30 June 2019 (Figures Finalised as at 2019/11/08)</t>
  </si>
  <si>
    <t>Mpumalanga: Lekwa(MP305) - Table A1 Budget Summary for 4th Quarter ended 30 June 2019 (Figures Finalised as at 2019/11/08)</t>
  </si>
  <si>
    <t>Mpumalanga: Dipaleseng(MP306) - Table A1 Budget Summary for 4th Quarter ended 30 June 2019 (Figures Finalised as at 2019/11/08)</t>
  </si>
  <si>
    <t>Mpumalanga: Govan Mbeki(MP307) - Table A1 Budget Summary for 4th Quarter ended 30 June 2019 (Figures Finalised as at 2019/11/08)</t>
  </si>
  <si>
    <t>Mpumalanga: Gert Sibande(DC30) - Table A1 Budget Summary for 4th Quarter ended 30 June 2019 (Figures Finalised as at 2019/11/08)</t>
  </si>
  <si>
    <t>Mpumalanga: Victor Khanye(MP311) - Table A1 Budget Summary for 4th Quarter ended 30 June 2019 (Figures Finalised as at 2019/11/08)</t>
  </si>
  <si>
    <t>Mpumalanga: Emalahleni (MP)(MP312) - Table A1 Budget Summary for 4th Quarter ended 30 June 2019 (Figures Finalised as at 2019/11/08)</t>
  </si>
  <si>
    <t>Mpumalanga: Steve Tshwete(MP313) - Table A1 Budget Summary for 4th Quarter ended 30 June 2019 (Figures Finalised as at 2019/11/08)</t>
  </si>
  <si>
    <t>Mpumalanga: Emakhazeni(MP314) - Table A1 Budget Summary for 4th Quarter ended 30 June 2019 (Figures Finalised as at 2019/11/08)</t>
  </si>
  <si>
    <t>Mpumalanga: Thembisile Hani(MP315) - Table A1 Budget Summary for 4th Quarter ended 30 June 2019 (Figures Finalised as at 2019/11/08)</t>
  </si>
  <si>
    <t>Mpumalanga: Dr J.S. Moroka(MP316) - Table A1 Budget Summary for 4th Quarter ended 30 June 2019 (Figures Finalised as at 2019/11/08)</t>
  </si>
  <si>
    <t>Mpumalanga: Nkangala(DC31) - Table A1 Budget Summary for 4th Quarter ended 30 June 2019 (Figures Finalised as at 2019/11/08)</t>
  </si>
  <si>
    <t>Mpumalanga: Thaba Chweu(MP321) - Table A1 Budget Summary for 4th Quarter ended 30 June 2019 (Figures Finalised as at 2019/11/08)</t>
  </si>
  <si>
    <t>Mpumalanga: Nkomazi(MP324) - Table A1 Budget Summary for 4th Quarter ended 30 June 2019 (Figures Finalised as at 2019/11/08)</t>
  </si>
  <si>
    <t>Mpumalanga: Bushbuckridge(MP325) - Table A1 Budget Summary for 4th Quarter ended 30 June 2019 (Figures Finalised as at 2019/11/08)</t>
  </si>
  <si>
    <t>Mpumalanga: City of Mbombela(MP326) - Table A1 Budget Summary for 4th Quarter ended 30 June 2019 (Figures Finalised as at 2019/11/08)</t>
  </si>
  <si>
    <t>Mpumalanga: Ehlanzeni(DC32)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</si>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</sst>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1637371677</v>
      </c>
      <c r="C5" s="6">
        <v>2186526134</v>
      </c>
      <c r="D5" s="23">
        <v>3143674012</v>
      </c>
      <c r="E5" s="24">
        <v>2748054118</v>
      </c>
      <c r="F5" s="6">
        <v>2756642200</v>
      </c>
      <c r="G5" s="25">
        <v>2756642200</v>
      </c>
      <c r="H5" s="26">
        <v>2635244513</v>
      </c>
      <c r="I5" s="24">
        <v>2998619624</v>
      </c>
      <c r="J5" s="6">
        <v>3148409514</v>
      </c>
      <c r="K5" s="25">
        <v>3287732561</v>
      </c>
    </row>
    <row r="6" spans="1:11" ht="12.75">
      <c r="A6" s="22" t="s">
        <v>19</v>
      </c>
      <c r="B6" s="6">
        <v>4542437710</v>
      </c>
      <c r="C6" s="6">
        <v>5755555298</v>
      </c>
      <c r="D6" s="23">
        <v>5974570956</v>
      </c>
      <c r="E6" s="24">
        <v>7508526687</v>
      </c>
      <c r="F6" s="6">
        <v>6888943975</v>
      </c>
      <c r="G6" s="25">
        <v>6888943975</v>
      </c>
      <c r="H6" s="26">
        <v>6481932610</v>
      </c>
      <c r="I6" s="24">
        <v>7787429492</v>
      </c>
      <c r="J6" s="6">
        <v>8480107504</v>
      </c>
      <c r="K6" s="25">
        <v>8951937152</v>
      </c>
    </row>
    <row r="7" spans="1:11" ht="12.75">
      <c r="A7" s="22" t="s">
        <v>20</v>
      </c>
      <c r="B7" s="6">
        <v>199541382</v>
      </c>
      <c r="C7" s="6">
        <v>168548672</v>
      </c>
      <c r="D7" s="23">
        <v>272332782</v>
      </c>
      <c r="E7" s="24">
        <v>160992659</v>
      </c>
      <c r="F7" s="6">
        <v>180411126</v>
      </c>
      <c r="G7" s="25">
        <v>180411126</v>
      </c>
      <c r="H7" s="26">
        <v>242838321</v>
      </c>
      <c r="I7" s="24">
        <v>178929797</v>
      </c>
      <c r="J7" s="6">
        <v>183118614</v>
      </c>
      <c r="K7" s="25">
        <v>193087861</v>
      </c>
    </row>
    <row r="8" spans="1:11" ht="12.75">
      <c r="A8" s="22" t="s">
        <v>21</v>
      </c>
      <c r="B8" s="6">
        <v>4228272318</v>
      </c>
      <c r="C8" s="6">
        <v>5278608160</v>
      </c>
      <c r="D8" s="23">
        <v>8953417291</v>
      </c>
      <c r="E8" s="24">
        <v>5154706594</v>
      </c>
      <c r="F8" s="6">
        <v>5294114154</v>
      </c>
      <c r="G8" s="25">
        <v>5294114154</v>
      </c>
      <c r="H8" s="26">
        <v>4870264654</v>
      </c>
      <c r="I8" s="24">
        <v>5586527118</v>
      </c>
      <c r="J8" s="6">
        <v>5934403242</v>
      </c>
      <c r="K8" s="25">
        <v>6371452863</v>
      </c>
    </row>
    <row r="9" spans="1:11" ht="12.75">
      <c r="A9" s="22" t="s">
        <v>22</v>
      </c>
      <c r="B9" s="6">
        <v>1401595731</v>
      </c>
      <c r="C9" s="6">
        <v>1727651697</v>
      </c>
      <c r="D9" s="23">
        <v>2640548178</v>
      </c>
      <c r="E9" s="24">
        <v>2004619824</v>
      </c>
      <c r="F9" s="6">
        <v>2111197102</v>
      </c>
      <c r="G9" s="25">
        <v>2111197102</v>
      </c>
      <c r="H9" s="26">
        <v>2015571841</v>
      </c>
      <c r="I9" s="24">
        <v>2043388072</v>
      </c>
      <c r="J9" s="6">
        <v>2054945264</v>
      </c>
      <c r="K9" s="25">
        <v>2155527491</v>
      </c>
    </row>
    <row r="10" spans="1:11" ht="20.25">
      <c r="A10" s="27" t="s">
        <v>95</v>
      </c>
      <c r="B10" s="28">
        <f>SUM(B5:B9)</f>
        <v>12009218818</v>
      </c>
      <c r="C10" s="29">
        <f aca="true" t="shared" si="0" ref="C10:K10">SUM(C5:C9)</f>
        <v>15116889961</v>
      </c>
      <c r="D10" s="30">
        <f t="shared" si="0"/>
        <v>20984543219</v>
      </c>
      <c r="E10" s="28">
        <f t="shared" si="0"/>
        <v>17576899882</v>
      </c>
      <c r="F10" s="29">
        <f t="shared" si="0"/>
        <v>17231308557</v>
      </c>
      <c r="G10" s="31">
        <f t="shared" si="0"/>
        <v>17231308557</v>
      </c>
      <c r="H10" s="32">
        <f t="shared" si="0"/>
        <v>16245851939</v>
      </c>
      <c r="I10" s="28">
        <f t="shared" si="0"/>
        <v>18594894103</v>
      </c>
      <c r="J10" s="29">
        <f t="shared" si="0"/>
        <v>19800984138</v>
      </c>
      <c r="K10" s="31">
        <f t="shared" si="0"/>
        <v>20959737928</v>
      </c>
    </row>
    <row r="11" spans="1:11" ht="12.75">
      <c r="A11" s="22" t="s">
        <v>23</v>
      </c>
      <c r="B11" s="6">
        <v>3580468737</v>
      </c>
      <c r="C11" s="6">
        <v>4554215459</v>
      </c>
      <c r="D11" s="23">
        <v>6739948034</v>
      </c>
      <c r="E11" s="24">
        <v>5610225248</v>
      </c>
      <c r="F11" s="6">
        <v>5662377663</v>
      </c>
      <c r="G11" s="25">
        <v>5662377663</v>
      </c>
      <c r="H11" s="26">
        <v>5427175920</v>
      </c>
      <c r="I11" s="24">
        <v>6298276576</v>
      </c>
      <c r="J11" s="6">
        <v>6662594700</v>
      </c>
      <c r="K11" s="25">
        <v>7803374483</v>
      </c>
    </row>
    <row r="12" spans="1:11" ht="12.75">
      <c r="A12" s="22" t="s">
        <v>24</v>
      </c>
      <c r="B12" s="6">
        <v>269144174</v>
      </c>
      <c r="C12" s="6">
        <v>310960379</v>
      </c>
      <c r="D12" s="23">
        <v>436554112</v>
      </c>
      <c r="E12" s="24">
        <v>370573708</v>
      </c>
      <c r="F12" s="6">
        <v>372598015</v>
      </c>
      <c r="G12" s="25">
        <v>372598015</v>
      </c>
      <c r="H12" s="26">
        <v>359856005</v>
      </c>
      <c r="I12" s="24">
        <v>398400966</v>
      </c>
      <c r="J12" s="6">
        <v>434865994</v>
      </c>
      <c r="K12" s="25">
        <v>453207310</v>
      </c>
    </row>
    <row r="13" spans="1:11" ht="12.75">
      <c r="A13" s="22" t="s">
        <v>96</v>
      </c>
      <c r="B13" s="6">
        <v>1512502658</v>
      </c>
      <c r="C13" s="6">
        <v>2044231603</v>
      </c>
      <c r="D13" s="23">
        <v>1704689728</v>
      </c>
      <c r="E13" s="24">
        <v>1928619192</v>
      </c>
      <c r="F13" s="6">
        <v>2112006189</v>
      </c>
      <c r="G13" s="25">
        <v>2112006189</v>
      </c>
      <c r="H13" s="26">
        <v>1465503384</v>
      </c>
      <c r="I13" s="24">
        <v>2055939035</v>
      </c>
      <c r="J13" s="6">
        <v>2199158091</v>
      </c>
      <c r="K13" s="25">
        <v>2180322033</v>
      </c>
    </row>
    <row r="14" spans="1:11" ht="12.75">
      <c r="A14" s="22" t="s">
        <v>25</v>
      </c>
      <c r="B14" s="6">
        <v>343206798</v>
      </c>
      <c r="C14" s="6">
        <v>327748475</v>
      </c>
      <c r="D14" s="23">
        <v>599170521</v>
      </c>
      <c r="E14" s="24">
        <v>228081207</v>
      </c>
      <c r="F14" s="6">
        <v>407486689</v>
      </c>
      <c r="G14" s="25">
        <v>407486689</v>
      </c>
      <c r="H14" s="26">
        <v>870739236</v>
      </c>
      <c r="I14" s="24">
        <v>644172469</v>
      </c>
      <c r="J14" s="6">
        <v>712081095</v>
      </c>
      <c r="K14" s="25">
        <v>1076948001</v>
      </c>
    </row>
    <row r="15" spans="1:11" ht="12.75">
      <c r="A15" s="22" t="s">
        <v>26</v>
      </c>
      <c r="B15" s="6">
        <v>3767390577</v>
      </c>
      <c r="C15" s="6">
        <v>4650815224</v>
      </c>
      <c r="D15" s="23">
        <v>5400261342</v>
      </c>
      <c r="E15" s="24">
        <v>4977959826</v>
      </c>
      <c r="F15" s="6">
        <v>5065929708</v>
      </c>
      <c r="G15" s="25">
        <v>5065929708</v>
      </c>
      <c r="H15" s="26">
        <v>5300138481</v>
      </c>
      <c r="I15" s="24">
        <v>5512659724</v>
      </c>
      <c r="J15" s="6">
        <v>5951039666</v>
      </c>
      <c r="K15" s="25">
        <v>6332334462</v>
      </c>
    </row>
    <row r="16" spans="1:11" ht="12.75">
      <c r="A16" s="22" t="s">
        <v>21</v>
      </c>
      <c r="B16" s="6">
        <v>457243216</v>
      </c>
      <c r="C16" s="6">
        <v>414811435</v>
      </c>
      <c r="D16" s="23">
        <v>286541003</v>
      </c>
      <c r="E16" s="24">
        <v>302198274</v>
      </c>
      <c r="F16" s="6">
        <v>266826336</v>
      </c>
      <c r="G16" s="25">
        <v>266826336</v>
      </c>
      <c r="H16" s="26">
        <v>299927556</v>
      </c>
      <c r="I16" s="24">
        <v>375147893</v>
      </c>
      <c r="J16" s="6">
        <v>363242468</v>
      </c>
      <c r="K16" s="25">
        <v>339752856</v>
      </c>
    </row>
    <row r="17" spans="1:11" ht="12.75">
      <c r="A17" s="22" t="s">
        <v>27</v>
      </c>
      <c r="B17" s="6">
        <v>4180410611</v>
      </c>
      <c r="C17" s="6">
        <v>5340859366</v>
      </c>
      <c r="D17" s="23">
        <v>5591099347</v>
      </c>
      <c r="E17" s="24">
        <v>5393538467</v>
      </c>
      <c r="F17" s="6">
        <v>5745738288</v>
      </c>
      <c r="G17" s="25">
        <v>5745738288</v>
      </c>
      <c r="H17" s="26">
        <v>4999836809</v>
      </c>
      <c r="I17" s="24">
        <v>5588216792</v>
      </c>
      <c r="J17" s="6">
        <v>5634466965</v>
      </c>
      <c r="K17" s="25">
        <v>5670823961</v>
      </c>
    </row>
    <row r="18" spans="1:11" ht="12.75">
      <c r="A18" s="33" t="s">
        <v>28</v>
      </c>
      <c r="B18" s="34">
        <f>SUM(B11:B17)</f>
        <v>14110366771</v>
      </c>
      <c r="C18" s="35">
        <f aca="true" t="shared" si="1" ref="C18:K18">SUM(C11:C17)</f>
        <v>17643641941</v>
      </c>
      <c r="D18" s="36">
        <f t="shared" si="1"/>
        <v>20758264087</v>
      </c>
      <c r="E18" s="34">
        <f t="shared" si="1"/>
        <v>18811195922</v>
      </c>
      <c r="F18" s="35">
        <f t="shared" si="1"/>
        <v>19632962888</v>
      </c>
      <c r="G18" s="37">
        <f t="shared" si="1"/>
        <v>19632962888</v>
      </c>
      <c r="H18" s="38">
        <f t="shared" si="1"/>
        <v>18723177391</v>
      </c>
      <c r="I18" s="34">
        <f t="shared" si="1"/>
        <v>20872813455</v>
      </c>
      <c r="J18" s="35">
        <f t="shared" si="1"/>
        <v>21957448979</v>
      </c>
      <c r="K18" s="37">
        <f t="shared" si="1"/>
        <v>23856763106</v>
      </c>
    </row>
    <row r="19" spans="1:11" ht="12.75">
      <c r="A19" s="33" t="s">
        <v>29</v>
      </c>
      <c r="B19" s="39">
        <f>+B10-B18</f>
        <v>-2101147953</v>
      </c>
      <c r="C19" s="40">
        <f aca="true" t="shared" si="2" ref="C19:K19">+C10-C18</f>
        <v>-2526751980</v>
      </c>
      <c r="D19" s="41">
        <f t="shared" si="2"/>
        <v>226279132</v>
      </c>
      <c r="E19" s="39">
        <f t="shared" si="2"/>
        <v>-1234296040</v>
      </c>
      <c r="F19" s="40">
        <f t="shared" si="2"/>
        <v>-2401654331</v>
      </c>
      <c r="G19" s="42">
        <f t="shared" si="2"/>
        <v>-2401654331</v>
      </c>
      <c r="H19" s="43">
        <f t="shared" si="2"/>
        <v>-2477325452</v>
      </c>
      <c r="I19" s="39">
        <f t="shared" si="2"/>
        <v>-2277919352</v>
      </c>
      <c r="J19" s="40">
        <f t="shared" si="2"/>
        <v>-2156464841</v>
      </c>
      <c r="K19" s="42">
        <f t="shared" si="2"/>
        <v>-2897025178</v>
      </c>
    </row>
    <row r="20" spans="1:11" ht="20.25">
      <c r="A20" s="44" t="s">
        <v>30</v>
      </c>
      <c r="B20" s="45">
        <v>1930181474</v>
      </c>
      <c r="C20" s="46">
        <v>2393838100</v>
      </c>
      <c r="D20" s="47">
        <v>1769705869</v>
      </c>
      <c r="E20" s="45">
        <v>2377202844</v>
      </c>
      <c r="F20" s="46">
        <v>2640170296</v>
      </c>
      <c r="G20" s="48">
        <v>2640170296</v>
      </c>
      <c r="H20" s="49">
        <v>2381564131</v>
      </c>
      <c r="I20" s="45">
        <v>2975200874</v>
      </c>
      <c r="J20" s="46">
        <v>3150333554</v>
      </c>
      <c r="K20" s="48">
        <v>3274594794</v>
      </c>
    </row>
    <row r="21" spans="1:11" ht="12.75">
      <c r="A21" s="22" t="s">
        <v>97</v>
      </c>
      <c r="B21" s="50">
        <v>115002950</v>
      </c>
      <c r="C21" s="51">
        <v>36538791</v>
      </c>
      <c r="D21" s="52">
        <v>243615511</v>
      </c>
      <c r="E21" s="50">
        <v>286524264</v>
      </c>
      <c r="F21" s="51">
        <v>290772908</v>
      </c>
      <c r="G21" s="53">
        <v>290772908</v>
      </c>
      <c r="H21" s="54">
        <v>279048448</v>
      </c>
      <c r="I21" s="50">
        <v>40501389</v>
      </c>
      <c r="J21" s="51">
        <v>49232000</v>
      </c>
      <c r="K21" s="53">
        <v>34207264</v>
      </c>
    </row>
    <row r="22" spans="1:11" ht="12.75">
      <c r="A22" s="55" t="s">
        <v>98</v>
      </c>
      <c r="B22" s="56">
        <f>SUM(B19:B21)</f>
        <v>-55963529</v>
      </c>
      <c r="C22" s="57">
        <f aca="true" t="shared" si="3" ref="C22:K22">SUM(C19:C21)</f>
        <v>-96375089</v>
      </c>
      <c r="D22" s="58">
        <f t="shared" si="3"/>
        <v>2239600512</v>
      </c>
      <c r="E22" s="56">
        <f t="shared" si="3"/>
        <v>1429431068</v>
      </c>
      <c r="F22" s="57">
        <f t="shared" si="3"/>
        <v>529288873</v>
      </c>
      <c r="G22" s="59">
        <f t="shared" si="3"/>
        <v>529288873</v>
      </c>
      <c r="H22" s="60">
        <f t="shared" si="3"/>
        <v>183287127</v>
      </c>
      <c r="I22" s="56">
        <f t="shared" si="3"/>
        <v>737782911</v>
      </c>
      <c r="J22" s="57">
        <f t="shared" si="3"/>
        <v>1043100713</v>
      </c>
      <c r="K22" s="59">
        <f t="shared" si="3"/>
        <v>411776880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-55963529</v>
      </c>
      <c r="C24" s="40">
        <f aca="true" t="shared" si="4" ref="C24:K24">SUM(C22:C23)</f>
        <v>-96375089</v>
      </c>
      <c r="D24" s="41">
        <f t="shared" si="4"/>
        <v>2239600512</v>
      </c>
      <c r="E24" s="39">
        <f t="shared" si="4"/>
        <v>1429431068</v>
      </c>
      <c r="F24" s="40">
        <f t="shared" si="4"/>
        <v>529288873</v>
      </c>
      <c r="G24" s="42">
        <f t="shared" si="4"/>
        <v>529288873</v>
      </c>
      <c r="H24" s="43">
        <f t="shared" si="4"/>
        <v>183287127</v>
      </c>
      <c r="I24" s="39">
        <f t="shared" si="4"/>
        <v>737782911</v>
      </c>
      <c r="J24" s="40">
        <f t="shared" si="4"/>
        <v>1043100713</v>
      </c>
      <c r="K24" s="42">
        <f t="shared" si="4"/>
        <v>411776880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2595448980</v>
      </c>
      <c r="C27" s="7">
        <v>3089554743</v>
      </c>
      <c r="D27" s="69">
        <v>31750872570</v>
      </c>
      <c r="E27" s="70">
        <v>5075289563</v>
      </c>
      <c r="F27" s="7">
        <v>5373455235</v>
      </c>
      <c r="G27" s="71">
        <v>5373455235</v>
      </c>
      <c r="H27" s="72">
        <v>6571273238</v>
      </c>
      <c r="I27" s="70">
        <v>5967165017</v>
      </c>
      <c r="J27" s="7">
        <v>5538596462</v>
      </c>
      <c r="K27" s="71">
        <v>5496316634</v>
      </c>
    </row>
    <row r="28" spans="1:11" ht="12.75">
      <c r="A28" s="73" t="s">
        <v>34</v>
      </c>
      <c r="B28" s="6">
        <v>2273207220</v>
      </c>
      <c r="C28" s="6">
        <v>2654292993</v>
      </c>
      <c r="D28" s="23">
        <v>7979741324</v>
      </c>
      <c r="E28" s="24">
        <v>2244512852</v>
      </c>
      <c r="F28" s="6">
        <v>2326162258</v>
      </c>
      <c r="G28" s="25">
        <v>2326162258</v>
      </c>
      <c r="H28" s="26">
        <v>3253892639</v>
      </c>
      <c r="I28" s="24">
        <v>3010724038</v>
      </c>
      <c r="J28" s="6">
        <v>2908115572</v>
      </c>
      <c r="K28" s="25">
        <v>3042373625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86449612</v>
      </c>
      <c r="C30" s="6">
        <v>111251958</v>
      </c>
      <c r="D30" s="23">
        <v>7328931</v>
      </c>
      <c r="E30" s="24">
        <v>14550000</v>
      </c>
      <c r="F30" s="6">
        <v>28231852</v>
      </c>
      <c r="G30" s="25">
        <v>28231852</v>
      </c>
      <c r="H30" s="26">
        <v>0</v>
      </c>
      <c r="I30" s="24">
        <v>13980000</v>
      </c>
      <c r="J30" s="6">
        <v>17610000</v>
      </c>
      <c r="K30" s="25">
        <v>21500004</v>
      </c>
    </row>
    <row r="31" spans="1:11" ht="12.75">
      <c r="A31" s="22" t="s">
        <v>36</v>
      </c>
      <c r="B31" s="6">
        <v>235792148</v>
      </c>
      <c r="C31" s="6">
        <v>324009791</v>
      </c>
      <c r="D31" s="23">
        <v>23300831243</v>
      </c>
      <c r="E31" s="24">
        <v>190211714</v>
      </c>
      <c r="F31" s="6">
        <v>388751989</v>
      </c>
      <c r="G31" s="25">
        <v>388751989</v>
      </c>
      <c r="H31" s="26">
        <v>481298356</v>
      </c>
      <c r="I31" s="24">
        <v>717849217</v>
      </c>
      <c r="J31" s="6">
        <v>576234300</v>
      </c>
      <c r="K31" s="25">
        <v>553227941</v>
      </c>
    </row>
    <row r="32" spans="1:11" ht="12.75">
      <c r="A32" s="33" t="s">
        <v>37</v>
      </c>
      <c r="B32" s="7">
        <f>SUM(B28:B31)</f>
        <v>2595448980</v>
      </c>
      <c r="C32" s="7">
        <f aca="true" t="shared" si="5" ref="C32:K32">SUM(C28:C31)</f>
        <v>3089554742</v>
      </c>
      <c r="D32" s="69">
        <f t="shared" si="5"/>
        <v>31287901498</v>
      </c>
      <c r="E32" s="70">
        <f t="shared" si="5"/>
        <v>2449274566</v>
      </c>
      <c r="F32" s="7">
        <f t="shared" si="5"/>
        <v>2743146099</v>
      </c>
      <c r="G32" s="71">
        <f t="shared" si="5"/>
        <v>2743146099</v>
      </c>
      <c r="H32" s="72">
        <f t="shared" si="5"/>
        <v>3735190995</v>
      </c>
      <c r="I32" s="70">
        <f t="shared" si="5"/>
        <v>3742553255</v>
      </c>
      <c r="J32" s="7">
        <f t="shared" si="5"/>
        <v>3501959872</v>
      </c>
      <c r="K32" s="71">
        <f t="shared" si="5"/>
        <v>3617101570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4839714976</v>
      </c>
      <c r="C35" s="6">
        <v>6990813781</v>
      </c>
      <c r="D35" s="23">
        <v>21222143350</v>
      </c>
      <c r="E35" s="24">
        <v>2336373844</v>
      </c>
      <c r="F35" s="6">
        <v>1931639317</v>
      </c>
      <c r="G35" s="25">
        <v>1931639317</v>
      </c>
      <c r="H35" s="26">
        <v>9624297004</v>
      </c>
      <c r="I35" s="24">
        <v>4599976078</v>
      </c>
      <c r="J35" s="6">
        <v>1445244548</v>
      </c>
      <c r="K35" s="25">
        <v>717731638</v>
      </c>
    </row>
    <row r="36" spans="1:11" ht="12.75">
      <c r="A36" s="22" t="s">
        <v>40</v>
      </c>
      <c r="B36" s="6">
        <v>36304528490</v>
      </c>
      <c r="C36" s="6">
        <v>42969362518</v>
      </c>
      <c r="D36" s="23">
        <v>53837140057</v>
      </c>
      <c r="E36" s="24">
        <v>16567405144</v>
      </c>
      <c r="F36" s="6">
        <v>26138870755</v>
      </c>
      <c r="G36" s="25">
        <v>26138870755</v>
      </c>
      <c r="H36" s="26">
        <v>23354336498</v>
      </c>
      <c r="I36" s="24">
        <v>27007427465</v>
      </c>
      <c r="J36" s="6">
        <v>21215162864</v>
      </c>
      <c r="K36" s="25">
        <v>22138686729</v>
      </c>
    </row>
    <row r="37" spans="1:11" ht="12.75">
      <c r="A37" s="22" t="s">
        <v>41</v>
      </c>
      <c r="B37" s="6">
        <v>6802758458</v>
      </c>
      <c r="C37" s="6">
        <v>9556389765</v>
      </c>
      <c r="D37" s="23">
        <v>20113033903</v>
      </c>
      <c r="E37" s="24">
        <v>2312481839</v>
      </c>
      <c r="F37" s="6">
        <v>6328027916</v>
      </c>
      <c r="G37" s="25">
        <v>6328027916</v>
      </c>
      <c r="H37" s="26">
        <v>12829303552</v>
      </c>
      <c r="I37" s="24">
        <v>9138610664</v>
      </c>
      <c r="J37" s="6">
        <v>973664525</v>
      </c>
      <c r="K37" s="25">
        <v>851761659</v>
      </c>
    </row>
    <row r="38" spans="1:11" ht="12.75">
      <c r="A38" s="22" t="s">
        <v>42</v>
      </c>
      <c r="B38" s="6">
        <v>1806756566</v>
      </c>
      <c r="C38" s="6">
        <v>2693645300</v>
      </c>
      <c r="D38" s="23">
        <v>812464002</v>
      </c>
      <c r="E38" s="24">
        <v>812018913</v>
      </c>
      <c r="F38" s="6">
        <v>893220374</v>
      </c>
      <c r="G38" s="25">
        <v>893220374</v>
      </c>
      <c r="H38" s="26">
        <v>841402623</v>
      </c>
      <c r="I38" s="24">
        <v>860300220</v>
      </c>
      <c r="J38" s="6">
        <v>699116082</v>
      </c>
      <c r="K38" s="25">
        <v>664995799</v>
      </c>
    </row>
    <row r="39" spans="1:11" ht="12.75">
      <c r="A39" s="22" t="s">
        <v>43</v>
      </c>
      <c r="B39" s="6">
        <v>32534728442</v>
      </c>
      <c r="C39" s="6">
        <v>37710141234</v>
      </c>
      <c r="D39" s="23">
        <v>51923085153</v>
      </c>
      <c r="E39" s="24">
        <v>14349847166</v>
      </c>
      <c r="F39" s="6">
        <v>20319972907</v>
      </c>
      <c r="G39" s="25">
        <v>20319972907</v>
      </c>
      <c r="H39" s="26">
        <v>18965082756</v>
      </c>
      <c r="I39" s="24">
        <v>20763728006</v>
      </c>
      <c r="J39" s="6">
        <v>19466294812</v>
      </c>
      <c r="K39" s="25">
        <v>20564757639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2145927957</v>
      </c>
      <c r="C42" s="6">
        <v>3264401284</v>
      </c>
      <c r="D42" s="23">
        <v>-13463822549</v>
      </c>
      <c r="E42" s="24">
        <v>-6366378651</v>
      </c>
      <c r="F42" s="6">
        <v>-6928746458</v>
      </c>
      <c r="G42" s="25">
        <v>-6928746458</v>
      </c>
      <c r="H42" s="26">
        <v>-9950663593</v>
      </c>
      <c r="I42" s="24">
        <v>-9114567694</v>
      </c>
      <c r="J42" s="6">
        <v>-9877712544</v>
      </c>
      <c r="K42" s="25">
        <v>-11687066889</v>
      </c>
    </row>
    <row r="43" spans="1:11" ht="12.75">
      <c r="A43" s="22" t="s">
        <v>46</v>
      </c>
      <c r="B43" s="6">
        <v>-2124181791</v>
      </c>
      <c r="C43" s="6">
        <v>-3361929627</v>
      </c>
      <c r="D43" s="23">
        <v>-814444012</v>
      </c>
      <c r="E43" s="24">
        <v>-2920192947</v>
      </c>
      <c r="F43" s="6">
        <v>-3089360545</v>
      </c>
      <c r="G43" s="25">
        <v>-3089360545</v>
      </c>
      <c r="H43" s="26">
        <v>-1218008660</v>
      </c>
      <c r="I43" s="24">
        <v>-3201570857</v>
      </c>
      <c r="J43" s="6">
        <v>-2897181426</v>
      </c>
      <c r="K43" s="25">
        <v>-2792007767</v>
      </c>
    </row>
    <row r="44" spans="1:11" ht="12.75">
      <c r="A44" s="22" t="s">
        <v>47</v>
      </c>
      <c r="B44" s="6">
        <v>-135134911</v>
      </c>
      <c r="C44" s="6">
        <v>-40160759</v>
      </c>
      <c r="D44" s="23">
        <v>190885557</v>
      </c>
      <c r="E44" s="24">
        <v>-258661833</v>
      </c>
      <c r="F44" s="6">
        <v>138120535</v>
      </c>
      <c r="G44" s="25">
        <v>138120535</v>
      </c>
      <c r="H44" s="26">
        <v>-28942724</v>
      </c>
      <c r="I44" s="24">
        <v>-95971048</v>
      </c>
      <c r="J44" s="6">
        <v>-178463308</v>
      </c>
      <c r="K44" s="25">
        <v>-36695231</v>
      </c>
    </row>
    <row r="45" spans="1:11" ht="12.75">
      <c r="A45" s="33" t="s">
        <v>48</v>
      </c>
      <c r="B45" s="7">
        <v>1091355091</v>
      </c>
      <c r="C45" s="7">
        <v>1035937589</v>
      </c>
      <c r="D45" s="69">
        <v>-13538886767</v>
      </c>
      <c r="E45" s="70">
        <v>-8837359710</v>
      </c>
      <c r="F45" s="7">
        <v>-9877907503</v>
      </c>
      <c r="G45" s="71">
        <v>-9877907503</v>
      </c>
      <c r="H45" s="72">
        <v>-10525871358</v>
      </c>
      <c r="I45" s="70">
        <v>-11893014095</v>
      </c>
      <c r="J45" s="7">
        <v>-12631833599</v>
      </c>
      <c r="K45" s="71">
        <v>-14179477969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1635846374</v>
      </c>
      <c r="C48" s="6">
        <v>1847274855</v>
      </c>
      <c r="D48" s="23">
        <v>6263037998</v>
      </c>
      <c r="E48" s="24">
        <v>754368725</v>
      </c>
      <c r="F48" s="6">
        <v>-1491854021</v>
      </c>
      <c r="G48" s="25">
        <v>-1491854021</v>
      </c>
      <c r="H48" s="26">
        <v>2709251209</v>
      </c>
      <c r="I48" s="24">
        <v>-3183657637</v>
      </c>
      <c r="J48" s="6">
        <v>-3351453939</v>
      </c>
      <c r="K48" s="25">
        <v>-4265606708</v>
      </c>
    </row>
    <row r="49" spans="1:11" ht="12.75">
      <c r="A49" s="22" t="s">
        <v>51</v>
      </c>
      <c r="B49" s="6">
        <f>+B75</f>
        <v>4039378062.9350877</v>
      </c>
      <c r="C49" s="6">
        <f aca="true" t="shared" si="6" ref="C49:K49">+C75</f>
        <v>4665053132.18527</v>
      </c>
      <c r="D49" s="23">
        <f t="shared" si="6"/>
        <v>15469445021.311264</v>
      </c>
      <c r="E49" s="24">
        <f t="shared" si="6"/>
        <v>1417371503.5629642</v>
      </c>
      <c r="F49" s="6">
        <f t="shared" si="6"/>
        <v>4641188169.273243</v>
      </c>
      <c r="G49" s="25">
        <f t="shared" si="6"/>
        <v>4641188169.273243</v>
      </c>
      <c r="H49" s="26">
        <f t="shared" si="6"/>
        <v>9576296937.66035</v>
      </c>
      <c r="I49" s="24">
        <f t="shared" si="6"/>
        <v>6230874759.228703</v>
      </c>
      <c r="J49" s="6">
        <f t="shared" si="6"/>
        <v>-558236794.9276662</v>
      </c>
      <c r="K49" s="25">
        <f t="shared" si="6"/>
        <v>-731343449.6563649</v>
      </c>
    </row>
    <row r="50" spans="1:11" ht="12.75">
      <c r="A50" s="33" t="s">
        <v>52</v>
      </c>
      <c r="B50" s="7">
        <f>+B48-B49</f>
        <v>-2403531688.9350877</v>
      </c>
      <c r="C50" s="7">
        <f aca="true" t="shared" si="7" ref="C50:K50">+C48-C49</f>
        <v>-2817778277.1852703</v>
      </c>
      <c r="D50" s="69">
        <f t="shared" si="7"/>
        <v>-9206407023.311264</v>
      </c>
      <c r="E50" s="70">
        <f t="shared" si="7"/>
        <v>-663002778.5629642</v>
      </c>
      <c r="F50" s="7">
        <f t="shared" si="7"/>
        <v>-6133042190.273243</v>
      </c>
      <c r="G50" s="71">
        <f t="shared" si="7"/>
        <v>-6133042190.273243</v>
      </c>
      <c r="H50" s="72">
        <f t="shared" si="7"/>
        <v>-6867045728.660351</v>
      </c>
      <c r="I50" s="70">
        <f t="shared" si="7"/>
        <v>-9414532396.228703</v>
      </c>
      <c r="J50" s="7">
        <f t="shared" si="7"/>
        <v>-2793217144.072334</v>
      </c>
      <c r="K50" s="71">
        <f t="shared" si="7"/>
        <v>-3534263258.343635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33173023513</v>
      </c>
      <c r="C53" s="6">
        <v>43026357670</v>
      </c>
      <c r="D53" s="23">
        <v>45578440632</v>
      </c>
      <c r="E53" s="24">
        <v>15563448079</v>
      </c>
      <c r="F53" s="6">
        <v>20525339348</v>
      </c>
      <c r="G53" s="25">
        <v>20525339348</v>
      </c>
      <c r="H53" s="26">
        <v>21612690349</v>
      </c>
      <c r="I53" s="24">
        <v>25469709498</v>
      </c>
      <c r="J53" s="6">
        <v>19871445041</v>
      </c>
      <c r="K53" s="25">
        <v>20811775478</v>
      </c>
    </row>
    <row r="54" spans="1:11" ht="12.75">
      <c r="A54" s="22" t="s">
        <v>55</v>
      </c>
      <c r="B54" s="6">
        <v>1512502658</v>
      </c>
      <c r="C54" s="6">
        <v>2044231603</v>
      </c>
      <c r="D54" s="23">
        <v>0</v>
      </c>
      <c r="E54" s="24">
        <v>1927543292</v>
      </c>
      <c r="F54" s="6">
        <v>2112006189</v>
      </c>
      <c r="G54" s="25">
        <v>2112006189</v>
      </c>
      <c r="H54" s="26">
        <v>1416453926</v>
      </c>
      <c r="I54" s="24">
        <v>2055939035</v>
      </c>
      <c r="J54" s="6">
        <v>2197806301</v>
      </c>
      <c r="K54" s="25">
        <v>2178889133</v>
      </c>
    </row>
    <row r="55" spans="1:11" ht="12.75">
      <c r="A55" s="22" t="s">
        <v>56</v>
      </c>
      <c r="B55" s="6">
        <v>312271170</v>
      </c>
      <c r="C55" s="6">
        <v>766644937</v>
      </c>
      <c r="D55" s="23">
        <v>26821376541</v>
      </c>
      <c r="E55" s="24">
        <v>1076177489</v>
      </c>
      <c r="F55" s="6">
        <v>1114251836</v>
      </c>
      <c r="G55" s="25">
        <v>1114251836</v>
      </c>
      <c r="H55" s="26">
        <v>3452170484</v>
      </c>
      <c r="I55" s="24">
        <v>3368175426</v>
      </c>
      <c r="J55" s="6">
        <v>3223981189</v>
      </c>
      <c r="K55" s="25">
        <v>3113206015</v>
      </c>
    </row>
    <row r="56" spans="1:11" ht="12.75">
      <c r="A56" s="22" t="s">
        <v>57</v>
      </c>
      <c r="B56" s="6">
        <v>482831469</v>
      </c>
      <c r="C56" s="6">
        <v>160322812</v>
      </c>
      <c r="D56" s="23">
        <v>560340922</v>
      </c>
      <c r="E56" s="24">
        <v>636412654</v>
      </c>
      <c r="F56" s="6">
        <v>639695671</v>
      </c>
      <c r="G56" s="25">
        <v>639695671</v>
      </c>
      <c r="H56" s="26">
        <v>656591085</v>
      </c>
      <c r="I56" s="24">
        <v>666783499</v>
      </c>
      <c r="J56" s="6">
        <v>702354657</v>
      </c>
      <c r="K56" s="25">
        <v>708507833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84359118</v>
      </c>
      <c r="C59" s="6">
        <v>70851455</v>
      </c>
      <c r="D59" s="23">
        <v>87487148</v>
      </c>
      <c r="E59" s="24">
        <v>336288063</v>
      </c>
      <c r="F59" s="6">
        <v>366500690</v>
      </c>
      <c r="G59" s="25">
        <v>366500690</v>
      </c>
      <c r="H59" s="26">
        <v>409015740</v>
      </c>
      <c r="I59" s="24">
        <v>421599345</v>
      </c>
      <c r="J59" s="6">
        <v>445735752</v>
      </c>
      <c r="K59" s="25">
        <v>471242175</v>
      </c>
    </row>
    <row r="60" spans="1:11" ht="12.75">
      <c r="A60" s="90" t="s">
        <v>60</v>
      </c>
      <c r="B60" s="6">
        <v>57141113</v>
      </c>
      <c r="C60" s="6">
        <v>27030443</v>
      </c>
      <c r="D60" s="23">
        <v>67429390</v>
      </c>
      <c r="E60" s="24">
        <v>411388501</v>
      </c>
      <c r="F60" s="6">
        <v>403144876</v>
      </c>
      <c r="G60" s="25">
        <v>403144876</v>
      </c>
      <c r="H60" s="26">
        <v>365300677</v>
      </c>
      <c r="I60" s="24">
        <v>230557236</v>
      </c>
      <c r="J60" s="6">
        <v>242335327</v>
      </c>
      <c r="K60" s="25">
        <v>255111638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125773</v>
      </c>
      <c r="C62" s="98">
        <v>763554</v>
      </c>
      <c r="D62" s="99">
        <v>127353</v>
      </c>
      <c r="E62" s="97">
        <v>802242</v>
      </c>
      <c r="F62" s="98">
        <v>802242</v>
      </c>
      <c r="G62" s="99">
        <v>802242</v>
      </c>
      <c r="H62" s="100">
        <v>130746</v>
      </c>
      <c r="I62" s="97">
        <v>164377</v>
      </c>
      <c r="J62" s="98">
        <v>173005</v>
      </c>
      <c r="K62" s="99">
        <v>120195</v>
      </c>
    </row>
    <row r="63" spans="1:11" ht="12.75">
      <c r="A63" s="96" t="s">
        <v>63</v>
      </c>
      <c r="B63" s="97">
        <v>162198</v>
      </c>
      <c r="C63" s="98">
        <v>181603</v>
      </c>
      <c r="D63" s="99">
        <v>197891</v>
      </c>
      <c r="E63" s="97">
        <v>213846</v>
      </c>
      <c r="F63" s="98">
        <v>213688</v>
      </c>
      <c r="G63" s="99">
        <v>213688</v>
      </c>
      <c r="H63" s="100">
        <v>96795</v>
      </c>
      <c r="I63" s="97">
        <v>120881</v>
      </c>
      <c r="J63" s="98">
        <v>127268</v>
      </c>
      <c r="K63" s="99">
        <v>77425</v>
      </c>
    </row>
    <row r="64" spans="1:11" ht="12.75">
      <c r="A64" s="96" t="s">
        <v>64</v>
      </c>
      <c r="B64" s="97">
        <v>90752</v>
      </c>
      <c r="C64" s="98">
        <v>51592</v>
      </c>
      <c r="D64" s="99">
        <v>93640</v>
      </c>
      <c r="E64" s="97">
        <v>59920</v>
      </c>
      <c r="F64" s="98">
        <v>59920</v>
      </c>
      <c r="G64" s="99">
        <v>59920</v>
      </c>
      <c r="H64" s="100">
        <v>36608</v>
      </c>
      <c r="I64" s="97">
        <v>108066</v>
      </c>
      <c r="J64" s="98">
        <v>110871</v>
      </c>
      <c r="K64" s="99">
        <v>115558</v>
      </c>
    </row>
    <row r="65" spans="1:11" ht="12.75">
      <c r="A65" s="96" t="s">
        <v>65</v>
      </c>
      <c r="B65" s="97">
        <v>69942352</v>
      </c>
      <c r="C65" s="98">
        <v>496660</v>
      </c>
      <c r="D65" s="99">
        <v>431684</v>
      </c>
      <c r="E65" s="97">
        <v>554315</v>
      </c>
      <c r="F65" s="98">
        <v>554315</v>
      </c>
      <c r="G65" s="99">
        <v>554315</v>
      </c>
      <c r="H65" s="100">
        <v>450097</v>
      </c>
      <c r="I65" s="97">
        <v>542803</v>
      </c>
      <c r="J65" s="98">
        <v>562188</v>
      </c>
      <c r="K65" s="99">
        <v>566036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0.8332321758643516</v>
      </c>
      <c r="C70" s="5">
        <f aca="true" t="shared" si="8" ref="C70:K70">IF(ISERROR(C71/C72),0,(C71/C72))</f>
        <v>0.9429149951464336</v>
      </c>
      <c r="D70" s="5">
        <f t="shared" si="8"/>
        <v>0.20410736452233605</v>
      </c>
      <c r="E70" s="5">
        <f t="shared" si="8"/>
        <v>0.33975040686561636</v>
      </c>
      <c r="F70" s="5">
        <f t="shared" si="8"/>
        <v>0.3472798223559409</v>
      </c>
      <c r="G70" s="5">
        <f t="shared" si="8"/>
        <v>0.3472798223559409</v>
      </c>
      <c r="H70" s="5">
        <f t="shared" si="8"/>
        <v>0.3220157030800961</v>
      </c>
      <c r="I70" s="5">
        <f t="shared" si="8"/>
        <v>0.23018468801736322</v>
      </c>
      <c r="J70" s="5">
        <f t="shared" si="8"/>
        <v>0.24153374348465956</v>
      </c>
      <c r="K70" s="5">
        <f t="shared" si="8"/>
        <v>0.2333467261845445</v>
      </c>
    </row>
    <row r="71" spans="1:11" ht="12.75" hidden="1">
      <c r="A71" s="2" t="s">
        <v>101</v>
      </c>
      <c r="B71" s="2">
        <f>+B83</f>
        <v>5981241381</v>
      </c>
      <c r="C71" s="2">
        <f aca="true" t="shared" si="9" ref="C71:K71">+C83</f>
        <v>8477051299</v>
      </c>
      <c r="D71" s="2">
        <f t="shared" si="9"/>
        <v>2163328770</v>
      </c>
      <c r="E71" s="2">
        <f t="shared" si="9"/>
        <v>3929149071</v>
      </c>
      <c r="F71" s="2">
        <f t="shared" si="9"/>
        <v>3804550649</v>
      </c>
      <c r="G71" s="2">
        <f t="shared" si="9"/>
        <v>3804550649</v>
      </c>
      <c r="H71" s="2">
        <f t="shared" si="9"/>
        <v>3291570186</v>
      </c>
      <c r="I71" s="2">
        <f t="shared" si="9"/>
        <v>2743679443</v>
      </c>
      <c r="J71" s="2">
        <f t="shared" si="9"/>
        <v>3085781551</v>
      </c>
      <c r="K71" s="2">
        <f t="shared" si="9"/>
        <v>3136469453</v>
      </c>
    </row>
    <row r="72" spans="1:11" ht="12.75" hidden="1">
      <c r="A72" s="2" t="s">
        <v>102</v>
      </c>
      <c r="B72" s="2">
        <f>+B77</f>
        <v>7178361031</v>
      </c>
      <c r="C72" s="2">
        <f aca="true" t="shared" si="10" ref="C72:K72">+C77</f>
        <v>8990260355</v>
      </c>
      <c r="D72" s="2">
        <f t="shared" si="10"/>
        <v>10598974589</v>
      </c>
      <c r="E72" s="2">
        <f t="shared" si="10"/>
        <v>11564810495</v>
      </c>
      <c r="F72" s="2">
        <f t="shared" si="10"/>
        <v>10955288514</v>
      </c>
      <c r="G72" s="2">
        <f t="shared" si="10"/>
        <v>10955288514</v>
      </c>
      <c r="H72" s="2">
        <f t="shared" si="10"/>
        <v>10221769170</v>
      </c>
      <c r="I72" s="2">
        <f t="shared" si="10"/>
        <v>11919469825</v>
      </c>
      <c r="J72" s="2">
        <f t="shared" si="10"/>
        <v>12775778268</v>
      </c>
      <c r="K72" s="2">
        <f t="shared" si="10"/>
        <v>13441240442</v>
      </c>
    </row>
    <row r="73" spans="1:11" ht="12.75" hidden="1">
      <c r="A73" s="2" t="s">
        <v>103</v>
      </c>
      <c r="B73" s="2">
        <f>+B74</f>
        <v>7214537235.833334</v>
      </c>
      <c r="C73" s="2">
        <f aca="true" t="shared" si="11" ref="C73:K73">+(C78+C80+C81+C82)-(B78+B80+B81+B82)</f>
        <v>1901360859</v>
      </c>
      <c r="D73" s="2">
        <f t="shared" si="11"/>
        <v>10266901583</v>
      </c>
      <c r="E73" s="2">
        <f t="shared" si="11"/>
        <v>-13246615954</v>
      </c>
      <c r="F73" s="2">
        <f>+(F78+F80+F81+F82)-(D78+D80+D81+D82)</f>
        <v>-11269036791</v>
      </c>
      <c r="G73" s="2">
        <f>+(G78+G80+G81+G82)-(D78+D80+D81+D82)</f>
        <v>-11269036791</v>
      </c>
      <c r="H73" s="2">
        <f>+(H78+H80+H81+H82)-(D78+D80+D81+D82)</f>
        <v>-8088889683</v>
      </c>
      <c r="I73" s="2">
        <f>+(I78+I80+I81+I82)-(E78+E80+E81+E82)</f>
        <v>5968149986</v>
      </c>
      <c r="J73" s="2">
        <f t="shared" si="11"/>
        <v>-2725133995</v>
      </c>
      <c r="K73" s="2">
        <f t="shared" si="11"/>
        <v>279569682</v>
      </c>
    </row>
    <row r="74" spans="1:11" ht="12.75" hidden="1">
      <c r="A74" s="2" t="s">
        <v>104</v>
      </c>
      <c r="B74" s="2">
        <f>+TREND(C74:E74)</f>
        <v>7214537235.833334</v>
      </c>
      <c r="C74" s="2">
        <f>+C73</f>
        <v>1901360859</v>
      </c>
      <c r="D74" s="2">
        <f aca="true" t="shared" si="12" ref="D74:K74">+D73</f>
        <v>10266901583</v>
      </c>
      <c r="E74" s="2">
        <f t="shared" si="12"/>
        <v>-13246615954</v>
      </c>
      <c r="F74" s="2">
        <f t="shared" si="12"/>
        <v>-11269036791</v>
      </c>
      <c r="G74" s="2">
        <f t="shared" si="12"/>
        <v>-11269036791</v>
      </c>
      <c r="H74" s="2">
        <f t="shared" si="12"/>
        <v>-8088889683</v>
      </c>
      <c r="I74" s="2">
        <f t="shared" si="12"/>
        <v>5968149986</v>
      </c>
      <c r="J74" s="2">
        <f t="shared" si="12"/>
        <v>-2725133995</v>
      </c>
      <c r="K74" s="2">
        <f t="shared" si="12"/>
        <v>279569682</v>
      </c>
    </row>
    <row r="75" spans="1:11" ht="12.75" hidden="1">
      <c r="A75" s="2" t="s">
        <v>105</v>
      </c>
      <c r="B75" s="2">
        <f>+B84-(((B80+B81+B78)*B70)-B79)</f>
        <v>4039378062.9350877</v>
      </c>
      <c r="C75" s="2">
        <f aca="true" t="shared" si="13" ref="C75:K75">+C84-(((C80+C81+C78)*C70)-C79)</f>
        <v>4665053132.18527</v>
      </c>
      <c r="D75" s="2">
        <f t="shared" si="13"/>
        <v>15469445021.311264</v>
      </c>
      <c r="E75" s="2">
        <f t="shared" si="13"/>
        <v>1417371503.5629642</v>
      </c>
      <c r="F75" s="2">
        <f t="shared" si="13"/>
        <v>4641188169.273243</v>
      </c>
      <c r="G75" s="2">
        <f t="shared" si="13"/>
        <v>4641188169.273243</v>
      </c>
      <c r="H75" s="2">
        <f t="shared" si="13"/>
        <v>9576296937.66035</v>
      </c>
      <c r="I75" s="2">
        <f t="shared" si="13"/>
        <v>6230874759.228703</v>
      </c>
      <c r="J75" s="2">
        <f t="shared" si="13"/>
        <v>-558236794.9276662</v>
      </c>
      <c r="K75" s="2">
        <f t="shared" si="13"/>
        <v>-731343449.6563649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7178361031</v>
      </c>
      <c r="C77" s="3">
        <v>8990260355</v>
      </c>
      <c r="D77" s="3">
        <v>10598974589</v>
      </c>
      <c r="E77" s="3">
        <v>11564810495</v>
      </c>
      <c r="F77" s="3">
        <v>10955288514</v>
      </c>
      <c r="G77" s="3">
        <v>10955288514</v>
      </c>
      <c r="H77" s="3">
        <v>10221769170</v>
      </c>
      <c r="I77" s="3">
        <v>11919469825</v>
      </c>
      <c r="J77" s="3">
        <v>12775778268</v>
      </c>
      <c r="K77" s="3">
        <v>13441240442</v>
      </c>
    </row>
    <row r="78" spans="1:11" ht="13.5" hidden="1">
      <c r="A78" s="1" t="s">
        <v>67</v>
      </c>
      <c r="B78" s="3">
        <v>21239</v>
      </c>
      <c r="C78" s="3">
        <v>25119418</v>
      </c>
      <c r="D78" s="3">
        <v>90302750</v>
      </c>
      <c r="E78" s="3">
        <v>4172601</v>
      </c>
      <c r="F78" s="3">
        <v>4172601</v>
      </c>
      <c r="G78" s="3">
        <v>4172601</v>
      </c>
      <c r="H78" s="3">
        <v>97325698</v>
      </c>
      <c r="I78" s="3">
        <v>81042</v>
      </c>
      <c r="J78" s="3">
        <v>62752</v>
      </c>
      <c r="K78" s="3">
        <v>64923</v>
      </c>
    </row>
    <row r="79" spans="1:11" ht="13.5" hidden="1">
      <c r="A79" s="1" t="s">
        <v>68</v>
      </c>
      <c r="B79" s="3">
        <v>6183060137</v>
      </c>
      <c r="C79" s="3">
        <v>8919997364</v>
      </c>
      <c r="D79" s="3">
        <v>18573159205</v>
      </c>
      <c r="E79" s="3">
        <v>2060436735</v>
      </c>
      <c r="F79" s="3">
        <v>5073813971</v>
      </c>
      <c r="G79" s="3">
        <v>5073813971</v>
      </c>
      <c r="H79" s="3">
        <v>11857460496</v>
      </c>
      <c r="I79" s="3">
        <v>8173951783</v>
      </c>
      <c r="J79" s="3">
        <v>773881114</v>
      </c>
      <c r="K79" s="3">
        <v>644787807</v>
      </c>
    </row>
    <row r="80" spans="1:11" ht="13.5" hidden="1">
      <c r="A80" s="1" t="s">
        <v>69</v>
      </c>
      <c r="B80" s="3">
        <v>2027870281</v>
      </c>
      <c r="C80" s="3">
        <v>3062316407</v>
      </c>
      <c r="D80" s="3">
        <v>11580090266</v>
      </c>
      <c r="E80" s="3">
        <v>1346364390</v>
      </c>
      <c r="F80" s="3">
        <v>3216512162</v>
      </c>
      <c r="G80" s="3">
        <v>3216512162</v>
      </c>
      <c r="H80" s="3">
        <v>4983585147</v>
      </c>
      <c r="I80" s="3">
        <v>6471715533</v>
      </c>
      <c r="J80" s="3">
        <v>4316789178</v>
      </c>
      <c r="K80" s="3">
        <v>4564453238</v>
      </c>
    </row>
    <row r="81" spans="1:11" ht="13.5" hidden="1">
      <c r="A81" s="1" t="s">
        <v>70</v>
      </c>
      <c r="B81" s="3">
        <v>544839270</v>
      </c>
      <c r="C81" s="3">
        <v>1425106932</v>
      </c>
      <c r="D81" s="3">
        <v>3110486051</v>
      </c>
      <c r="E81" s="3">
        <v>181503960</v>
      </c>
      <c r="F81" s="3">
        <v>288935351</v>
      </c>
      <c r="G81" s="3">
        <v>288935351</v>
      </c>
      <c r="H81" s="3">
        <v>1611650551</v>
      </c>
      <c r="I81" s="3">
        <v>1027337484</v>
      </c>
      <c r="J81" s="3">
        <v>458637036</v>
      </c>
      <c r="K81" s="3">
        <v>490755131</v>
      </c>
    </row>
    <row r="82" spans="1:11" ht="13.5" hidden="1">
      <c r="A82" s="1" t="s">
        <v>71</v>
      </c>
      <c r="B82" s="3">
        <v>42684588</v>
      </c>
      <c r="C82" s="3">
        <v>4233480</v>
      </c>
      <c r="D82" s="3">
        <v>2798753</v>
      </c>
      <c r="E82" s="3">
        <v>5020915</v>
      </c>
      <c r="F82" s="3">
        <v>5020915</v>
      </c>
      <c r="G82" s="3">
        <v>5020915</v>
      </c>
      <c r="H82" s="3">
        <v>2226741</v>
      </c>
      <c r="I82" s="3">
        <v>6077793</v>
      </c>
      <c r="J82" s="3">
        <v>4588891</v>
      </c>
      <c r="K82" s="3">
        <v>4374247</v>
      </c>
    </row>
    <row r="83" spans="1:11" ht="13.5" hidden="1">
      <c r="A83" s="1" t="s">
        <v>72</v>
      </c>
      <c r="B83" s="3">
        <v>5981241381</v>
      </c>
      <c r="C83" s="3">
        <v>8477051299</v>
      </c>
      <c r="D83" s="3">
        <v>2163328770</v>
      </c>
      <c r="E83" s="3">
        <v>3929149071</v>
      </c>
      <c r="F83" s="3">
        <v>3804550649</v>
      </c>
      <c r="G83" s="3">
        <v>3804550649</v>
      </c>
      <c r="H83" s="3">
        <v>3291570186</v>
      </c>
      <c r="I83" s="3">
        <v>2743679443</v>
      </c>
      <c r="J83" s="3">
        <v>3085781551</v>
      </c>
      <c r="K83" s="3">
        <v>3136469453</v>
      </c>
    </row>
    <row r="84" spans="1:11" ht="13.5" hidden="1">
      <c r="A84" s="1" t="s">
        <v>73</v>
      </c>
      <c r="B84" s="3">
        <v>0</v>
      </c>
      <c r="C84" s="3">
        <v>0</v>
      </c>
      <c r="D84" s="3">
        <v>-86827912</v>
      </c>
      <c r="E84" s="3">
        <v>-122553695</v>
      </c>
      <c r="F84" s="3">
        <v>786194448</v>
      </c>
      <c r="G84" s="3">
        <v>786194448</v>
      </c>
      <c r="H84" s="3">
        <v>-126053695</v>
      </c>
      <c r="I84" s="3">
        <v>-216891190</v>
      </c>
      <c r="J84" s="3">
        <v>-178676182</v>
      </c>
      <c r="K84" s="3">
        <v>-196499784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65042214</v>
      </c>
      <c r="C5" s="6">
        <v>67796114</v>
      </c>
      <c r="D5" s="23">
        <v>0</v>
      </c>
      <c r="E5" s="24">
        <v>93566032</v>
      </c>
      <c r="F5" s="6">
        <v>93566032</v>
      </c>
      <c r="G5" s="25">
        <v>93566032</v>
      </c>
      <c r="H5" s="26">
        <v>69979547</v>
      </c>
      <c r="I5" s="24">
        <v>72229968</v>
      </c>
      <c r="J5" s="6">
        <v>76130388</v>
      </c>
      <c r="K5" s="25">
        <v>80241432</v>
      </c>
    </row>
    <row r="6" spans="1:11" ht="12.75">
      <c r="A6" s="22" t="s">
        <v>19</v>
      </c>
      <c r="B6" s="6">
        <v>201561340</v>
      </c>
      <c r="C6" s="6">
        <v>0</v>
      </c>
      <c r="D6" s="23">
        <v>0</v>
      </c>
      <c r="E6" s="24">
        <v>225881903</v>
      </c>
      <c r="F6" s="6">
        <v>225881903</v>
      </c>
      <c r="G6" s="25">
        <v>225881903</v>
      </c>
      <c r="H6" s="26">
        <v>188240177</v>
      </c>
      <c r="I6" s="24">
        <v>226297752</v>
      </c>
      <c r="J6" s="6">
        <v>238517820</v>
      </c>
      <c r="K6" s="25">
        <v>251397816</v>
      </c>
    </row>
    <row r="7" spans="1:11" ht="12.75">
      <c r="A7" s="22" t="s">
        <v>20</v>
      </c>
      <c r="B7" s="6">
        <v>1016645</v>
      </c>
      <c r="C7" s="6">
        <v>1220531</v>
      </c>
      <c r="D7" s="23">
        <v>0</v>
      </c>
      <c r="E7" s="24">
        <v>0</v>
      </c>
      <c r="F7" s="6">
        <v>0</v>
      </c>
      <c r="G7" s="25">
        <v>0</v>
      </c>
      <c r="H7" s="26">
        <v>1613544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116286148</v>
      </c>
      <c r="C8" s="6">
        <v>83281130</v>
      </c>
      <c r="D8" s="23">
        <v>0</v>
      </c>
      <c r="E8" s="24">
        <v>88956998</v>
      </c>
      <c r="F8" s="6">
        <v>88956998</v>
      </c>
      <c r="G8" s="25">
        <v>88956998</v>
      </c>
      <c r="H8" s="26">
        <v>88968348</v>
      </c>
      <c r="I8" s="24">
        <v>100041996</v>
      </c>
      <c r="J8" s="6">
        <v>105444288</v>
      </c>
      <c r="K8" s="25">
        <v>111138264</v>
      </c>
    </row>
    <row r="9" spans="1:11" ht="12.75">
      <c r="A9" s="22" t="s">
        <v>22</v>
      </c>
      <c r="B9" s="6">
        <v>64483525</v>
      </c>
      <c r="C9" s="6">
        <v>317616566</v>
      </c>
      <c r="D9" s="23">
        <v>0</v>
      </c>
      <c r="E9" s="24">
        <v>41741951</v>
      </c>
      <c r="F9" s="6">
        <v>54812984</v>
      </c>
      <c r="G9" s="25">
        <v>54812984</v>
      </c>
      <c r="H9" s="26">
        <v>64148911</v>
      </c>
      <c r="I9" s="24">
        <v>64754496</v>
      </c>
      <c r="J9" s="6">
        <v>68251248</v>
      </c>
      <c r="K9" s="25">
        <v>71936820</v>
      </c>
    </row>
    <row r="10" spans="1:11" ht="20.25">
      <c r="A10" s="27" t="s">
        <v>95</v>
      </c>
      <c r="B10" s="28">
        <f>SUM(B5:B9)</f>
        <v>448389872</v>
      </c>
      <c r="C10" s="29">
        <f aca="true" t="shared" si="0" ref="C10:K10">SUM(C5:C9)</f>
        <v>469914341</v>
      </c>
      <c r="D10" s="30">
        <f t="shared" si="0"/>
        <v>0</v>
      </c>
      <c r="E10" s="28">
        <f t="shared" si="0"/>
        <v>450146884</v>
      </c>
      <c r="F10" s="29">
        <f t="shared" si="0"/>
        <v>463217917</v>
      </c>
      <c r="G10" s="31">
        <f t="shared" si="0"/>
        <v>463217917</v>
      </c>
      <c r="H10" s="32">
        <f t="shared" si="0"/>
        <v>412950527</v>
      </c>
      <c r="I10" s="28">
        <f t="shared" si="0"/>
        <v>463324212</v>
      </c>
      <c r="J10" s="29">
        <f t="shared" si="0"/>
        <v>488343744</v>
      </c>
      <c r="K10" s="31">
        <f t="shared" si="0"/>
        <v>514714332</v>
      </c>
    </row>
    <row r="11" spans="1:11" ht="12.75">
      <c r="A11" s="22" t="s">
        <v>23</v>
      </c>
      <c r="B11" s="6">
        <v>108722433</v>
      </c>
      <c r="C11" s="6">
        <v>126109575</v>
      </c>
      <c r="D11" s="23">
        <v>0</v>
      </c>
      <c r="E11" s="24">
        <v>162990065</v>
      </c>
      <c r="F11" s="6">
        <v>154804092</v>
      </c>
      <c r="G11" s="25">
        <v>154804092</v>
      </c>
      <c r="H11" s="26">
        <v>133382389</v>
      </c>
      <c r="I11" s="24">
        <v>167764140</v>
      </c>
      <c r="J11" s="6">
        <v>176823300</v>
      </c>
      <c r="K11" s="25">
        <v>186371820</v>
      </c>
    </row>
    <row r="12" spans="1:11" ht="12.75">
      <c r="A12" s="22" t="s">
        <v>24</v>
      </c>
      <c r="B12" s="6">
        <v>6624174</v>
      </c>
      <c r="C12" s="6">
        <v>6914884</v>
      </c>
      <c r="D12" s="23">
        <v>0</v>
      </c>
      <c r="E12" s="24">
        <v>7351094</v>
      </c>
      <c r="F12" s="6">
        <v>7351094</v>
      </c>
      <c r="G12" s="25">
        <v>7351094</v>
      </c>
      <c r="H12" s="26">
        <v>3714131</v>
      </c>
      <c r="I12" s="24">
        <v>9511980</v>
      </c>
      <c r="J12" s="6">
        <v>10025616</v>
      </c>
      <c r="K12" s="25">
        <v>10566948</v>
      </c>
    </row>
    <row r="13" spans="1:11" ht="12.75">
      <c r="A13" s="22" t="s">
        <v>96</v>
      </c>
      <c r="B13" s="6">
        <v>65584143</v>
      </c>
      <c r="C13" s="6">
        <v>68590282</v>
      </c>
      <c r="D13" s="23">
        <v>0</v>
      </c>
      <c r="E13" s="24">
        <v>35126742</v>
      </c>
      <c r="F13" s="6">
        <v>20000000</v>
      </c>
      <c r="G13" s="25">
        <v>20000000</v>
      </c>
      <c r="H13" s="26">
        <v>66525136</v>
      </c>
      <c r="I13" s="24">
        <v>53115108</v>
      </c>
      <c r="J13" s="6">
        <v>55983312</v>
      </c>
      <c r="K13" s="25">
        <v>59006436</v>
      </c>
    </row>
    <row r="14" spans="1:11" ht="12.75">
      <c r="A14" s="22" t="s">
        <v>25</v>
      </c>
      <c r="B14" s="6">
        <v>1625933</v>
      </c>
      <c r="C14" s="6">
        <v>1154269</v>
      </c>
      <c r="D14" s="23">
        <v>0</v>
      </c>
      <c r="E14" s="24">
        <v>0</v>
      </c>
      <c r="F14" s="6">
        <v>0</v>
      </c>
      <c r="G14" s="25">
        <v>0</v>
      </c>
      <c r="H14" s="26">
        <v>890500</v>
      </c>
      <c r="I14" s="24">
        <v>900000</v>
      </c>
      <c r="J14" s="6">
        <v>948600</v>
      </c>
      <c r="K14" s="25">
        <v>999828</v>
      </c>
    </row>
    <row r="15" spans="1:11" ht="12.75">
      <c r="A15" s="22" t="s">
        <v>26</v>
      </c>
      <c r="B15" s="6">
        <v>156232067</v>
      </c>
      <c r="C15" s="6">
        <v>132216219</v>
      </c>
      <c r="D15" s="23">
        <v>0</v>
      </c>
      <c r="E15" s="24">
        <v>152252003</v>
      </c>
      <c r="F15" s="6">
        <v>177804804</v>
      </c>
      <c r="G15" s="25">
        <v>177804804</v>
      </c>
      <c r="H15" s="26">
        <v>228341320</v>
      </c>
      <c r="I15" s="24">
        <v>185454996</v>
      </c>
      <c r="J15" s="6">
        <v>195358908</v>
      </c>
      <c r="K15" s="25">
        <v>205908252</v>
      </c>
    </row>
    <row r="16" spans="1:11" ht="12.75">
      <c r="A16" s="22" t="s">
        <v>21</v>
      </c>
      <c r="B16" s="6">
        <v>4938867</v>
      </c>
      <c r="C16" s="6">
        <v>1260699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119959325</v>
      </c>
      <c r="C17" s="6">
        <v>101137210</v>
      </c>
      <c r="D17" s="23">
        <v>0</v>
      </c>
      <c r="E17" s="24">
        <v>85419145</v>
      </c>
      <c r="F17" s="6">
        <v>85020092</v>
      </c>
      <c r="G17" s="25">
        <v>85020092</v>
      </c>
      <c r="H17" s="26">
        <v>349066914</v>
      </c>
      <c r="I17" s="24">
        <v>144765876</v>
      </c>
      <c r="J17" s="6">
        <v>152164884</v>
      </c>
      <c r="K17" s="25">
        <v>160381680</v>
      </c>
    </row>
    <row r="18" spans="1:11" ht="12.75">
      <c r="A18" s="33" t="s">
        <v>28</v>
      </c>
      <c r="B18" s="34">
        <f>SUM(B11:B17)</f>
        <v>463686942</v>
      </c>
      <c r="C18" s="35">
        <f aca="true" t="shared" si="1" ref="C18:K18">SUM(C11:C17)</f>
        <v>437383138</v>
      </c>
      <c r="D18" s="36">
        <f t="shared" si="1"/>
        <v>0</v>
      </c>
      <c r="E18" s="34">
        <f t="shared" si="1"/>
        <v>443139049</v>
      </c>
      <c r="F18" s="35">
        <f t="shared" si="1"/>
        <v>444980082</v>
      </c>
      <c r="G18" s="37">
        <f t="shared" si="1"/>
        <v>444980082</v>
      </c>
      <c r="H18" s="38">
        <f t="shared" si="1"/>
        <v>781920390</v>
      </c>
      <c r="I18" s="34">
        <f t="shared" si="1"/>
        <v>561512100</v>
      </c>
      <c r="J18" s="35">
        <f t="shared" si="1"/>
        <v>591304620</v>
      </c>
      <c r="K18" s="37">
        <f t="shared" si="1"/>
        <v>623234964</v>
      </c>
    </row>
    <row r="19" spans="1:11" ht="12.75">
      <c r="A19" s="33" t="s">
        <v>29</v>
      </c>
      <c r="B19" s="39">
        <f>+B10-B18</f>
        <v>-15297070</v>
      </c>
      <c r="C19" s="40">
        <f aca="true" t="shared" si="2" ref="C19:K19">+C10-C18</f>
        <v>32531203</v>
      </c>
      <c r="D19" s="41">
        <f t="shared" si="2"/>
        <v>0</v>
      </c>
      <c r="E19" s="39">
        <f t="shared" si="2"/>
        <v>7007835</v>
      </c>
      <c r="F19" s="40">
        <f t="shared" si="2"/>
        <v>18237835</v>
      </c>
      <c r="G19" s="42">
        <f t="shared" si="2"/>
        <v>18237835</v>
      </c>
      <c r="H19" s="43">
        <f t="shared" si="2"/>
        <v>-368969863</v>
      </c>
      <c r="I19" s="39">
        <f t="shared" si="2"/>
        <v>-98187888</v>
      </c>
      <c r="J19" s="40">
        <f t="shared" si="2"/>
        <v>-102960876</v>
      </c>
      <c r="K19" s="42">
        <f t="shared" si="2"/>
        <v>-108520632</v>
      </c>
    </row>
    <row r="20" spans="1:11" ht="20.25">
      <c r="A20" s="44" t="s">
        <v>30</v>
      </c>
      <c r="B20" s="45">
        <v>0</v>
      </c>
      <c r="C20" s="46">
        <v>28226167</v>
      </c>
      <c r="D20" s="47">
        <v>0</v>
      </c>
      <c r="E20" s="45">
        <v>23253150</v>
      </c>
      <c r="F20" s="46">
        <v>23253150</v>
      </c>
      <c r="G20" s="48">
        <v>23253150</v>
      </c>
      <c r="H20" s="49">
        <v>24477000</v>
      </c>
      <c r="I20" s="45">
        <v>24912000</v>
      </c>
      <c r="J20" s="46">
        <v>26257248</v>
      </c>
      <c r="K20" s="48">
        <v>27675144</v>
      </c>
    </row>
    <row r="21" spans="1:11" ht="12.75">
      <c r="A21" s="22" t="s">
        <v>97</v>
      </c>
      <c r="B21" s="50">
        <v>0</v>
      </c>
      <c r="C21" s="51">
        <v>14746791</v>
      </c>
      <c r="D21" s="52">
        <v>0</v>
      </c>
      <c r="E21" s="50">
        <v>0</v>
      </c>
      <c r="F21" s="51">
        <v>0</v>
      </c>
      <c r="G21" s="53">
        <v>0</v>
      </c>
      <c r="H21" s="54">
        <v>2140000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-15297070</v>
      </c>
      <c r="C22" s="57">
        <f aca="true" t="shared" si="3" ref="C22:K22">SUM(C19:C21)</f>
        <v>75504161</v>
      </c>
      <c r="D22" s="58">
        <f t="shared" si="3"/>
        <v>0</v>
      </c>
      <c r="E22" s="56">
        <f t="shared" si="3"/>
        <v>30260985</v>
      </c>
      <c r="F22" s="57">
        <f t="shared" si="3"/>
        <v>41490985</v>
      </c>
      <c r="G22" s="59">
        <f t="shared" si="3"/>
        <v>41490985</v>
      </c>
      <c r="H22" s="60">
        <f t="shared" si="3"/>
        <v>-342352863</v>
      </c>
      <c r="I22" s="56">
        <f t="shared" si="3"/>
        <v>-73275888</v>
      </c>
      <c r="J22" s="57">
        <f t="shared" si="3"/>
        <v>-76703628</v>
      </c>
      <c r="K22" s="59">
        <f t="shared" si="3"/>
        <v>-80845488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-15297070</v>
      </c>
      <c r="C24" s="40">
        <f aca="true" t="shared" si="4" ref="C24:K24">SUM(C22:C23)</f>
        <v>75504161</v>
      </c>
      <c r="D24" s="41">
        <f t="shared" si="4"/>
        <v>0</v>
      </c>
      <c r="E24" s="39">
        <f t="shared" si="4"/>
        <v>30260985</v>
      </c>
      <c r="F24" s="40">
        <f t="shared" si="4"/>
        <v>41490985</v>
      </c>
      <c r="G24" s="42">
        <f t="shared" si="4"/>
        <v>41490985</v>
      </c>
      <c r="H24" s="43">
        <f t="shared" si="4"/>
        <v>-342352863</v>
      </c>
      <c r="I24" s="39">
        <f t="shared" si="4"/>
        <v>-73275888</v>
      </c>
      <c r="J24" s="40">
        <f t="shared" si="4"/>
        <v>-76703628</v>
      </c>
      <c r="K24" s="42">
        <f t="shared" si="4"/>
        <v>-80845488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57233004</v>
      </c>
      <c r="C27" s="7">
        <v>38842960</v>
      </c>
      <c r="D27" s="69">
        <v>0</v>
      </c>
      <c r="E27" s="70">
        <v>30253150</v>
      </c>
      <c r="F27" s="7">
        <v>41483150</v>
      </c>
      <c r="G27" s="71">
        <v>41483150</v>
      </c>
      <c r="H27" s="72">
        <v>56997231</v>
      </c>
      <c r="I27" s="70">
        <v>25666992</v>
      </c>
      <c r="J27" s="7">
        <v>27053016</v>
      </c>
      <c r="K27" s="71">
        <v>28513884</v>
      </c>
    </row>
    <row r="28" spans="1:11" ht="12.75">
      <c r="A28" s="73" t="s">
        <v>34</v>
      </c>
      <c r="B28" s="6">
        <v>45903554</v>
      </c>
      <c r="C28" s="6">
        <v>29470022</v>
      </c>
      <c r="D28" s="23">
        <v>0</v>
      </c>
      <c r="E28" s="24">
        <v>22687750</v>
      </c>
      <c r="F28" s="6">
        <v>22687750</v>
      </c>
      <c r="G28" s="25">
        <v>22687750</v>
      </c>
      <c r="H28" s="26">
        <v>25325929</v>
      </c>
      <c r="I28" s="24">
        <v>24666996</v>
      </c>
      <c r="J28" s="6">
        <v>25999020</v>
      </c>
      <c r="K28" s="25">
        <v>27402972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11329450</v>
      </c>
      <c r="C31" s="6">
        <v>9372938</v>
      </c>
      <c r="D31" s="23">
        <v>0</v>
      </c>
      <c r="E31" s="24">
        <v>4315400</v>
      </c>
      <c r="F31" s="6">
        <v>18795400</v>
      </c>
      <c r="G31" s="25">
        <v>18795400</v>
      </c>
      <c r="H31" s="26">
        <v>36857989</v>
      </c>
      <c r="I31" s="24">
        <v>213823572</v>
      </c>
      <c r="J31" s="6">
        <v>225370044</v>
      </c>
      <c r="K31" s="25">
        <v>237540024</v>
      </c>
    </row>
    <row r="32" spans="1:11" ht="12.75">
      <c r="A32" s="33" t="s">
        <v>37</v>
      </c>
      <c r="B32" s="7">
        <f>SUM(B28:B31)</f>
        <v>57233004</v>
      </c>
      <c r="C32" s="7">
        <f aca="true" t="shared" si="5" ref="C32:K32">SUM(C28:C31)</f>
        <v>38842960</v>
      </c>
      <c r="D32" s="69">
        <f t="shared" si="5"/>
        <v>0</v>
      </c>
      <c r="E32" s="70">
        <f t="shared" si="5"/>
        <v>27003150</v>
      </c>
      <c r="F32" s="7">
        <f t="shared" si="5"/>
        <v>41483150</v>
      </c>
      <c r="G32" s="71">
        <f t="shared" si="5"/>
        <v>41483150</v>
      </c>
      <c r="H32" s="72">
        <f t="shared" si="5"/>
        <v>62183918</v>
      </c>
      <c r="I32" s="70">
        <f t="shared" si="5"/>
        <v>238490568</v>
      </c>
      <c r="J32" s="7">
        <f t="shared" si="5"/>
        <v>251369064</v>
      </c>
      <c r="K32" s="71">
        <f t="shared" si="5"/>
        <v>264942996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91880550</v>
      </c>
      <c r="C35" s="6">
        <v>209956221</v>
      </c>
      <c r="D35" s="23">
        <v>0</v>
      </c>
      <c r="E35" s="24">
        <v>0</v>
      </c>
      <c r="F35" s="6">
        <v>17007835</v>
      </c>
      <c r="G35" s="25">
        <v>17007835</v>
      </c>
      <c r="H35" s="26">
        <v>238000941</v>
      </c>
      <c r="I35" s="24">
        <v>-712986000</v>
      </c>
      <c r="J35" s="6">
        <v>-750813816</v>
      </c>
      <c r="K35" s="25">
        <v>-791676540</v>
      </c>
    </row>
    <row r="36" spans="1:11" ht="12.75">
      <c r="A36" s="22" t="s">
        <v>40</v>
      </c>
      <c r="B36" s="6">
        <v>1167465146</v>
      </c>
      <c r="C36" s="6">
        <v>1076838860</v>
      </c>
      <c r="D36" s="23">
        <v>0</v>
      </c>
      <c r="E36" s="24">
        <v>30253150</v>
      </c>
      <c r="F36" s="6">
        <v>24483150</v>
      </c>
      <c r="G36" s="25">
        <v>24483150</v>
      </c>
      <c r="H36" s="26">
        <v>1008486696</v>
      </c>
      <c r="I36" s="24">
        <v>592338180</v>
      </c>
      <c r="J36" s="6">
        <v>624324432</v>
      </c>
      <c r="K36" s="25">
        <v>658037952</v>
      </c>
    </row>
    <row r="37" spans="1:11" ht="12.75">
      <c r="A37" s="22" t="s">
        <v>41</v>
      </c>
      <c r="B37" s="6">
        <v>113052200</v>
      </c>
      <c r="C37" s="6">
        <v>99342393</v>
      </c>
      <c r="D37" s="23">
        <v>0</v>
      </c>
      <c r="E37" s="24">
        <v>0</v>
      </c>
      <c r="F37" s="6">
        <v>0</v>
      </c>
      <c r="G37" s="25">
        <v>0</v>
      </c>
      <c r="H37" s="26">
        <v>607657792</v>
      </c>
      <c r="I37" s="24">
        <v>-36210984</v>
      </c>
      <c r="J37" s="6">
        <v>-38022120</v>
      </c>
      <c r="K37" s="25">
        <v>-40394220</v>
      </c>
    </row>
    <row r="38" spans="1:11" ht="12.75">
      <c r="A38" s="22" t="s">
        <v>42</v>
      </c>
      <c r="B38" s="6">
        <v>72562797</v>
      </c>
      <c r="C38" s="6">
        <v>73372567</v>
      </c>
      <c r="D38" s="23">
        <v>0</v>
      </c>
      <c r="E38" s="24">
        <v>0</v>
      </c>
      <c r="F38" s="6">
        <v>0</v>
      </c>
      <c r="G38" s="25">
        <v>0</v>
      </c>
      <c r="H38" s="26">
        <v>3839168</v>
      </c>
      <c r="I38" s="24">
        <v>-11160948</v>
      </c>
      <c r="J38" s="6">
        <v>-11763636</v>
      </c>
      <c r="K38" s="25">
        <v>-12398880</v>
      </c>
    </row>
    <row r="39" spans="1:11" ht="12.75">
      <c r="A39" s="22" t="s">
        <v>43</v>
      </c>
      <c r="B39" s="6">
        <v>1073730699</v>
      </c>
      <c r="C39" s="6">
        <v>1114080121</v>
      </c>
      <c r="D39" s="23">
        <v>0</v>
      </c>
      <c r="E39" s="24">
        <v>-7835</v>
      </c>
      <c r="F39" s="6">
        <v>0</v>
      </c>
      <c r="G39" s="25">
        <v>0</v>
      </c>
      <c r="H39" s="26">
        <v>977343515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-13769646</v>
      </c>
      <c r="C42" s="6">
        <v>32221950</v>
      </c>
      <c r="D42" s="23">
        <v>0</v>
      </c>
      <c r="E42" s="24">
        <v>-383012307</v>
      </c>
      <c r="F42" s="6">
        <v>-413980082</v>
      </c>
      <c r="G42" s="25">
        <v>-413980082</v>
      </c>
      <c r="H42" s="26">
        <v>-298786394</v>
      </c>
      <c r="I42" s="24">
        <v>-680001660</v>
      </c>
      <c r="J42" s="6">
        <v>-716192616</v>
      </c>
      <c r="K42" s="25">
        <v>-754866888</v>
      </c>
    </row>
    <row r="43" spans="1:11" ht="12.75">
      <c r="A43" s="22" t="s">
        <v>46</v>
      </c>
      <c r="B43" s="6">
        <v>-39035666</v>
      </c>
      <c r="C43" s="6">
        <v>-33628218</v>
      </c>
      <c r="D43" s="23">
        <v>0</v>
      </c>
      <c r="E43" s="24">
        <v>0</v>
      </c>
      <c r="F43" s="6">
        <v>-41483150</v>
      </c>
      <c r="G43" s="25">
        <v>-41483150</v>
      </c>
      <c r="H43" s="26">
        <v>-21120437</v>
      </c>
      <c r="I43" s="24">
        <v>-25666992</v>
      </c>
      <c r="J43" s="6">
        <v>-27053016</v>
      </c>
      <c r="K43" s="25">
        <v>-28513884</v>
      </c>
    </row>
    <row r="44" spans="1:11" ht="12.75">
      <c r="A44" s="22" t="s">
        <v>47</v>
      </c>
      <c r="B44" s="6">
        <v>-3088005</v>
      </c>
      <c r="C44" s="6">
        <v>-2275599</v>
      </c>
      <c r="D44" s="23">
        <v>0</v>
      </c>
      <c r="E44" s="24">
        <v>0</v>
      </c>
      <c r="F44" s="6">
        <v>0</v>
      </c>
      <c r="G44" s="25">
        <v>0</v>
      </c>
      <c r="H44" s="26">
        <v>1781199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-42315521</v>
      </c>
      <c r="C45" s="7">
        <v>9875931</v>
      </c>
      <c r="D45" s="69">
        <v>0</v>
      </c>
      <c r="E45" s="70">
        <v>-383012307</v>
      </c>
      <c r="F45" s="7">
        <v>-455463232</v>
      </c>
      <c r="G45" s="71">
        <v>-455463232</v>
      </c>
      <c r="H45" s="72">
        <v>-316098974</v>
      </c>
      <c r="I45" s="70">
        <v>-705668652</v>
      </c>
      <c r="J45" s="7">
        <v>-743245632</v>
      </c>
      <c r="K45" s="71">
        <v>-783380772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-42315521</v>
      </c>
      <c r="C48" s="6">
        <v>10006827</v>
      </c>
      <c r="D48" s="23">
        <v>0</v>
      </c>
      <c r="E48" s="24">
        <v>0</v>
      </c>
      <c r="F48" s="6">
        <v>17007835</v>
      </c>
      <c r="G48" s="25">
        <v>17007835</v>
      </c>
      <c r="H48" s="26">
        <v>-26169869</v>
      </c>
      <c r="I48" s="24">
        <v>-1590356868</v>
      </c>
      <c r="J48" s="6">
        <v>-1675562712</v>
      </c>
      <c r="K48" s="25">
        <v>-1766361924</v>
      </c>
    </row>
    <row r="49" spans="1:11" ht="12.75">
      <c r="A49" s="22" t="s">
        <v>51</v>
      </c>
      <c r="B49" s="6">
        <f>+B75</f>
        <v>-25789866.01220946</v>
      </c>
      <c r="C49" s="6">
        <f aca="true" t="shared" si="6" ref="C49:K49">+C75</f>
        <v>-59774214.90369487</v>
      </c>
      <c r="D49" s="23">
        <f t="shared" si="6"/>
        <v>0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399845698.09320784</v>
      </c>
      <c r="I49" s="24">
        <f t="shared" si="6"/>
        <v>832843176.7755135</v>
      </c>
      <c r="J49" s="6">
        <f t="shared" si="6"/>
        <v>877960934.8532917</v>
      </c>
      <c r="K49" s="25">
        <f t="shared" si="6"/>
        <v>925051897.3189415</v>
      </c>
    </row>
    <row r="50" spans="1:11" ht="12.75">
      <c r="A50" s="33" t="s">
        <v>52</v>
      </c>
      <c r="B50" s="7">
        <f>+B48-B49</f>
        <v>-16525654.98779054</v>
      </c>
      <c r="C50" s="7">
        <f aca="true" t="shared" si="7" ref="C50:K50">+C48-C49</f>
        <v>69781041.90369487</v>
      </c>
      <c r="D50" s="69">
        <f t="shared" si="7"/>
        <v>0</v>
      </c>
      <c r="E50" s="70">
        <f t="shared" si="7"/>
        <v>0</v>
      </c>
      <c r="F50" s="7">
        <f t="shared" si="7"/>
        <v>17007835</v>
      </c>
      <c r="G50" s="71">
        <f t="shared" si="7"/>
        <v>17007835</v>
      </c>
      <c r="H50" s="72">
        <f t="shared" si="7"/>
        <v>-426015567.09320784</v>
      </c>
      <c r="I50" s="70">
        <f t="shared" si="7"/>
        <v>-2423200044.7755136</v>
      </c>
      <c r="J50" s="7">
        <f t="shared" si="7"/>
        <v>-2553523646.8532915</v>
      </c>
      <c r="K50" s="71">
        <f t="shared" si="7"/>
        <v>-2691413821.3189416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874747410</v>
      </c>
      <c r="C53" s="6">
        <v>1076790577</v>
      </c>
      <c r="D53" s="23">
        <v>0</v>
      </c>
      <c r="E53" s="24">
        <v>30253150</v>
      </c>
      <c r="F53" s="6">
        <v>24483150</v>
      </c>
      <c r="G53" s="25">
        <v>24483150</v>
      </c>
      <c r="H53" s="26">
        <v>1007649696</v>
      </c>
      <c r="I53" s="24">
        <v>592338180</v>
      </c>
      <c r="J53" s="6">
        <v>624324432</v>
      </c>
      <c r="K53" s="25">
        <v>658037952</v>
      </c>
    </row>
    <row r="54" spans="1:11" ht="12.75">
      <c r="A54" s="22" t="s">
        <v>55</v>
      </c>
      <c r="B54" s="6">
        <v>65584143</v>
      </c>
      <c r="C54" s="6">
        <v>68590282</v>
      </c>
      <c r="D54" s="23">
        <v>0</v>
      </c>
      <c r="E54" s="24">
        <v>35126742</v>
      </c>
      <c r="F54" s="6">
        <v>20000000</v>
      </c>
      <c r="G54" s="25">
        <v>20000000</v>
      </c>
      <c r="H54" s="26">
        <v>66525136</v>
      </c>
      <c r="I54" s="24">
        <v>53115108</v>
      </c>
      <c r="J54" s="6">
        <v>55983312</v>
      </c>
      <c r="K54" s="25">
        <v>59006436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17187750</v>
      </c>
      <c r="F55" s="6">
        <v>18417750</v>
      </c>
      <c r="G55" s="25">
        <v>18417750</v>
      </c>
      <c r="H55" s="26">
        <v>16187523</v>
      </c>
      <c r="I55" s="24">
        <v>12666996</v>
      </c>
      <c r="J55" s="6">
        <v>13351020</v>
      </c>
      <c r="K55" s="25">
        <v>14071980</v>
      </c>
    </row>
    <row r="56" spans="1:11" ht="12.75">
      <c r="A56" s="22" t="s">
        <v>57</v>
      </c>
      <c r="B56" s="6">
        <v>17143413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20000</v>
      </c>
      <c r="C60" s="6">
        <v>20000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1000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0.999556062749299</v>
      </c>
      <c r="C70" s="5">
        <f aca="true" t="shared" si="8" ref="C70:K70">IF(ISERROR(C71/C72),0,(C71/C72))</f>
        <v>0.764782194304018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0.6086807445268406</v>
      </c>
      <c r="I70" s="5">
        <f t="shared" si="8"/>
        <v>-0.9848230007302797</v>
      </c>
      <c r="J70" s="5">
        <f t="shared" si="8"/>
        <v>-0.9848229750115985</v>
      </c>
      <c r="K70" s="5">
        <f t="shared" si="8"/>
        <v>-0.984822897935017</v>
      </c>
    </row>
    <row r="71" spans="1:11" ht="12.75" hidden="1">
      <c r="A71" s="2" t="s">
        <v>101</v>
      </c>
      <c r="B71" s="2">
        <f>+B83</f>
        <v>302311630</v>
      </c>
      <c r="C71" s="2">
        <f aca="true" t="shared" si="9" ref="C71:K71">+C83</f>
        <v>245826206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159251598</v>
      </c>
      <c r="I71" s="2">
        <f t="shared" si="9"/>
        <v>-299994348</v>
      </c>
      <c r="J71" s="2">
        <f t="shared" si="9"/>
        <v>-316194036</v>
      </c>
      <c r="K71" s="2">
        <f t="shared" si="9"/>
        <v>-333268524</v>
      </c>
    </row>
    <row r="72" spans="1:11" ht="12.75" hidden="1">
      <c r="A72" s="2" t="s">
        <v>102</v>
      </c>
      <c r="B72" s="2">
        <f>+B77</f>
        <v>302445897</v>
      </c>
      <c r="C72" s="2">
        <f aca="true" t="shared" si="10" ref="C72:K72">+C77</f>
        <v>321432962</v>
      </c>
      <c r="D72" s="2">
        <f t="shared" si="10"/>
        <v>0</v>
      </c>
      <c r="E72" s="2">
        <f t="shared" si="10"/>
        <v>328922589</v>
      </c>
      <c r="F72" s="2">
        <f t="shared" si="10"/>
        <v>334124089</v>
      </c>
      <c r="G72" s="2">
        <f t="shared" si="10"/>
        <v>334124089</v>
      </c>
      <c r="H72" s="2">
        <f t="shared" si="10"/>
        <v>261634033</v>
      </c>
      <c r="I72" s="2">
        <f t="shared" si="10"/>
        <v>304617528</v>
      </c>
      <c r="J72" s="2">
        <f t="shared" si="10"/>
        <v>321066876</v>
      </c>
      <c r="K72" s="2">
        <f t="shared" si="10"/>
        <v>338404524</v>
      </c>
    </row>
    <row r="73" spans="1:11" ht="12.75" hidden="1">
      <c r="A73" s="2" t="s">
        <v>103</v>
      </c>
      <c r="B73" s="2">
        <f>+B74</f>
        <v>24401202.3333333</v>
      </c>
      <c r="C73" s="2">
        <f aca="true" t="shared" si="11" ref="C73:K73">+(C78+C80+C81+C82)-(B78+B80+B81+B82)</f>
        <v>108093048</v>
      </c>
      <c r="D73" s="2">
        <f t="shared" si="11"/>
        <v>-197029013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252254965</v>
      </c>
      <c r="I73" s="2">
        <f>+(I78+I80+I81+I82)-(E78+E80+E81+E82)</f>
        <v>877129068</v>
      </c>
      <c r="J73" s="2">
        <f t="shared" si="11"/>
        <v>47364972</v>
      </c>
      <c r="K73" s="2">
        <f t="shared" si="11"/>
        <v>49922724</v>
      </c>
    </row>
    <row r="74" spans="1:11" ht="12.75" hidden="1">
      <c r="A74" s="2" t="s">
        <v>104</v>
      </c>
      <c r="B74" s="2">
        <f>+TREND(C74:E74)</f>
        <v>24401202.3333333</v>
      </c>
      <c r="C74" s="2">
        <f>+C73</f>
        <v>108093048</v>
      </c>
      <c r="D74" s="2">
        <f aca="true" t="shared" si="12" ref="D74:K74">+D73</f>
        <v>-197029013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252254965</v>
      </c>
      <c r="I74" s="2">
        <f t="shared" si="12"/>
        <v>877129068</v>
      </c>
      <c r="J74" s="2">
        <f t="shared" si="12"/>
        <v>47364972</v>
      </c>
      <c r="K74" s="2">
        <f t="shared" si="12"/>
        <v>49922724</v>
      </c>
    </row>
    <row r="75" spans="1:11" ht="12.75" hidden="1">
      <c r="A75" s="2" t="s">
        <v>105</v>
      </c>
      <c r="B75" s="2">
        <f>+B84-(((B80+B81+B78)*B70)-B79)</f>
        <v>-25789866.01220946</v>
      </c>
      <c r="C75" s="2">
        <f aca="true" t="shared" si="13" ref="C75:K75">+C84-(((C80+C81+C78)*C70)-C79)</f>
        <v>-59774214.90369487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399845698.09320784</v>
      </c>
      <c r="I75" s="2">
        <f t="shared" si="13"/>
        <v>832843176.7755135</v>
      </c>
      <c r="J75" s="2">
        <f t="shared" si="13"/>
        <v>877960934.8532917</v>
      </c>
      <c r="K75" s="2">
        <f t="shared" si="13"/>
        <v>925051897.3189415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302445897</v>
      </c>
      <c r="C77" s="3">
        <v>321432962</v>
      </c>
      <c r="D77" s="3">
        <v>0</v>
      </c>
      <c r="E77" s="3">
        <v>328922589</v>
      </c>
      <c r="F77" s="3">
        <v>334124089</v>
      </c>
      <c r="G77" s="3">
        <v>334124089</v>
      </c>
      <c r="H77" s="3">
        <v>261634033</v>
      </c>
      <c r="I77" s="3">
        <v>304617528</v>
      </c>
      <c r="J77" s="3">
        <v>321066876</v>
      </c>
      <c r="K77" s="3">
        <v>338404524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837000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63106617</v>
      </c>
      <c r="C79" s="3">
        <v>90910066</v>
      </c>
      <c r="D79" s="3">
        <v>0</v>
      </c>
      <c r="E79" s="3">
        <v>0</v>
      </c>
      <c r="F79" s="3">
        <v>0</v>
      </c>
      <c r="G79" s="3">
        <v>0</v>
      </c>
      <c r="H79" s="3">
        <v>553388438</v>
      </c>
      <c r="I79" s="3">
        <v>-30973704</v>
      </c>
      <c r="J79" s="3">
        <v>-32502036</v>
      </c>
      <c r="K79" s="3">
        <v>-34576044</v>
      </c>
    </row>
    <row r="80" spans="1:11" ht="13.5" hidden="1">
      <c r="A80" s="1" t="s">
        <v>69</v>
      </c>
      <c r="B80" s="3">
        <v>78592752</v>
      </c>
      <c r="C80" s="3">
        <v>176022332</v>
      </c>
      <c r="D80" s="3">
        <v>0</v>
      </c>
      <c r="E80" s="3">
        <v>0</v>
      </c>
      <c r="F80" s="3">
        <v>0</v>
      </c>
      <c r="G80" s="3">
        <v>0</v>
      </c>
      <c r="H80" s="3">
        <v>67396412</v>
      </c>
      <c r="I80" s="3">
        <v>877129068</v>
      </c>
      <c r="J80" s="3">
        <v>924494040</v>
      </c>
      <c r="K80" s="3">
        <v>974416764</v>
      </c>
    </row>
    <row r="81" spans="1:11" ht="13.5" hidden="1">
      <c r="A81" s="1" t="s">
        <v>70</v>
      </c>
      <c r="B81" s="3">
        <v>10343213</v>
      </c>
      <c r="C81" s="3">
        <v>21006681</v>
      </c>
      <c r="D81" s="3">
        <v>0</v>
      </c>
      <c r="E81" s="3">
        <v>0</v>
      </c>
      <c r="F81" s="3">
        <v>0</v>
      </c>
      <c r="G81" s="3">
        <v>0</v>
      </c>
      <c r="H81" s="3">
        <v>184021553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302311630</v>
      </c>
      <c r="C83" s="3">
        <v>245826206</v>
      </c>
      <c r="D83" s="3">
        <v>0</v>
      </c>
      <c r="E83" s="3">
        <v>0</v>
      </c>
      <c r="F83" s="3">
        <v>0</v>
      </c>
      <c r="G83" s="3">
        <v>0</v>
      </c>
      <c r="H83" s="3">
        <v>159251598</v>
      </c>
      <c r="I83" s="3">
        <v>-299994348</v>
      </c>
      <c r="J83" s="3">
        <v>-316194036</v>
      </c>
      <c r="K83" s="3">
        <v>-333268524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371266005</v>
      </c>
      <c r="C5" s="6">
        <v>391919607</v>
      </c>
      <c r="D5" s="23">
        <v>458423085</v>
      </c>
      <c r="E5" s="24">
        <v>426739507</v>
      </c>
      <c r="F5" s="6">
        <v>525853003</v>
      </c>
      <c r="G5" s="25">
        <v>525853003</v>
      </c>
      <c r="H5" s="26">
        <v>476565328</v>
      </c>
      <c r="I5" s="24">
        <v>599457128</v>
      </c>
      <c r="J5" s="6">
        <v>634563622</v>
      </c>
      <c r="K5" s="25">
        <v>668830058</v>
      </c>
    </row>
    <row r="6" spans="1:11" ht="12.75">
      <c r="A6" s="22" t="s">
        <v>19</v>
      </c>
      <c r="B6" s="6">
        <v>1274991819</v>
      </c>
      <c r="C6" s="6">
        <v>1430771772</v>
      </c>
      <c r="D6" s="23">
        <v>1520262985</v>
      </c>
      <c r="E6" s="24">
        <v>2057608708</v>
      </c>
      <c r="F6" s="6">
        <v>1520523423</v>
      </c>
      <c r="G6" s="25">
        <v>1520523423</v>
      </c>
      <c r="H6" s="26">
        <v>1493992052</v>
      </c>
      <c r="I6" s="24">
        <v>1797271731</v>
      </c>
      <c r="J6" s="6">
        <v>1887047855</v>
      </c>
      <c r="K6" s="25">
        <v>1988948437</v>
      </c>
    </row>
    <row r="7" spans="1:11" ht="12.75">
      <c r="A7" s="22" t="s">
        <v>20</v>
      </c>
      <c r="B7" s="6">
        <v>0</v>
      </c>
      <c r="C7" s="6">
        <v>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265863850</v>
      </c>
      <c r="C8" s="6">
        <v>424378251</v>
      </c>
      <c r="D8" s="23">
        <v>295374615</v>
      </c>
      <c r="E8" s="24">
        <v>434388087</v>
      </c>
      <c r="F8" s="6">
        <v>434388087</v>
      </c>
      <c r="G8" s="25">
        <v>434388087</v>
      </c>
      <c r="H8" s="26">
        <v>382278902</v>
      </c>
      <c r="I8" s="24">
        <v>379314898</v>
      </c>
      <c r="J8" s="6">
        <v>416818954</v>
      </c>
      <c r="K8" s="25">
        <v>464519496</v>
      </c>
    </row>
    <row r="9" spans="1:11" ht="12.75">
      <c r="A9" s="22" t="s">
        <v>22</v>
      </c>
      <c r="B9" s="6">
        <v>350820112</v>
      </c>
      <c r="C9" s="6">
        <v>223544777</v>
      </c>
      <c r="D9" s="23">
        <v>322240937</v>
      </c>
      <c r="E9" s="24">
        <v>236703554</v>
      </c>
      <c r="F9" s="6">
        <v>349291847</v>
      </c>
      <c r="G9" s="25">
        <v>349291847</v>
      </c>
      <c r="H9" s="26">
        <v>367290039</v>
      </c>
      <c r="I9" s="24">
        <v>405181401</v>
      </c>
      <c r="J9" s="6">
        <v>386800834</v>
      </c>
      <c r="K9" s="25">
        <v>407688076</v>
      </c>
    </row>
    <row r="10" spans="1:11" ht="20.25">
      <c r="A10" s="27" t="s">
        <v>95</v>
      </c>
      <c r="B10" s="28">
        <f>SUM(B5:B9)</f>
        <v>2262941786</v>
      </c>
      <c r="C10" s="29">
        <f aca="true" t="shared" si="0" ref="C10:K10">SUM(C5:C9)</f>
        <v>2470614407</v>
      </c>
      <c r="D10" s="30">
        <f t="shared" si="0"/>
        <v>2596301622</v>
      </c>
      <c r="E10" s="28">
        <f t="shared" si="0"/>
        <v>3155439856</v>
      </c>
      <c r="F10" s="29">
        <f t="shared" si="0"/>
        <v>2830056360</v>
      </c>
      <c r="G10" s="31">
        <f t="shared" si="0"/>
        <v>2830056360</v>
      </c>
      <c r="H10" s="32">
        <f t="shared" si="0"/>
        <v>2720126321</v>
      </c>
      <c r="I10" s="28">
        <f t="shared" si="0"/>
        <v>3181225158</v>
      </c>
      <c r="J10" s="29">
        <f t="shared" si="0"/>
        <v>3325231265</v>
      </c>
      <c r="K10" s="31">
        <f t="shared" si="0"/>
        <v>3529986067</v>
      </c>
    </row>
    <row r="11" spans="1:11" ht="12.75">
      <c r="A11" s="22" t="s">
        <v>23</v>
      </c>
      <c r="B11" s="6">
        <v>632607000</v>
      </c>
      <c r="C11" s="6">
        <v>691942859</v>
      </c>
      <c r="D11" s="23">
        <v>815962662</v>
      </c>
      <c r="E11" s="24">
        <v>868353763</v>
      </c>
      <c r="F11" s="6">
        <v>868409049</v>
      </c>
      <c r="G11" s="25">
        <v>868409049</v>
      </c>
      <c r="H11" s="26">
        <v>856653727</v>
      </c>
      <c r="I11" s="24">
        <v>951575127</v>
      </c>
      <c r="J11" s="6">
        <v>1002174503</v>
      </c>
      <c r="K11" s="25">
        <v>1056291913</v>
      </c>
    </row>
    <row r="12" spans="1:11" ht="12.75">
      <c r="A12" s="22" t="s">
        <v>24</v>
      </c>
      <c r="B12" s="6">
        <v>19790000</v>
      </c>
      <c r="C12" s="6">
        <v>25327081</v>
      </c>
      <c r="D12" s="23">
        <v>22869155</v>
      </c>
      <c r="E12" s="24">
        <v>30027331</v>
      </c>
      <c r="F12" s="6">
        <v>30027328</v>
      </c>
      <c r="G12" s="25">
        <v>30027328</v>
      </c>
      <c r="H12" s="26">
        <v>29926328</v>
      </c>
      <c r="I12" s="24">
        <v>32021541</v>
      </c>
      <c r="J12" s="6">
        <v>33437023</v>
      </c>
      <c r="K12" s="25">
        <v>35242621</v>
      </c>
    </row>
    <row r="13" spans="1:11" ht="12.75">
      <c r="A13" s="22" t="s">
        <v>96</v>
      </c>
      <c r="B13" s="6">
        <v>292340000</v>
      </c>
      <c r="C13" s="6">
        <v>291129521</v>
      </c>
      <c r="D13" s="23">
        <v>296656827</v>
      </c>
      <c r="E13" s="24">
        <v>306435188</v>
      </c>
      <c r="F13" s="6">
        <v>326417744</v>
      </c>
      <c r="G13" s="25">
        <v>326417744</v>
      </c>
      <c r="H13" s="26">
        <v>5209</v>
      </c>
      <c r="I13" s="24">
        <v>343308051</v>
      </c>
      <c r="J13" s="6">
        <v>361160069</v>
      </c>
      <c r="K13" s="25">
        <v>380662716</v>
      </c>
    </row>
    <row r="14" spans="1:11" ht="12.75">
      <c r="A14" s="22" t="s">
        <v>25</v>
      </c>
      <c r="B14" s="6">
        <v>81294000</v>
      </c>
      <c r="C14" s="6">
        <v>96881514</v>
      </c>
      <c r="D14" s="23">
        <v>129855319</v>
      </c>
      <c r="E14" s="24">
        <v>84041476</v>
      </c>
      <c r="F14" s="6">
        <v>155056686</v>
      </c>
      <c r="G14" s="25">
        <v>155056686</v>
      </c>
      <c r="H14" s="26">
        <v>310282607</v>
      </c>
      <c r="I14" s="24">
        <v>301120356</v>
      </c>
      <c r="J14" s="6">
        <v>316778612</v>
      </c>
      <c r="K14" s="25">
        <v>333884657</v>
      </c>
    </row>
    <row r="15" spans="1:11" ht="12.75">
      <c r="A15" s="22" t="s">
        <v>26</v>
      </c>
      <c r="B15" s="6">
        <v>962703000</v>
      </c>
      <c r="C15" s="6">
        <v>900533772</v>
      </c>
      <c r="D15" s="23">
        <v>950335503</v>
      </c>
      <c r="E15" s="24">
        <v>1098736042</v>
      </c>
      <c r="F15" s="6">
        <v>1038390325</v>
      </c>
      <c r="G15" s="25">
        <v>1038390325</v>
      </c>
      <c r="H15" s="26">
        <v>1094184957</v>
      </c>
      <c r="I15" s="24">
        <v>1236754100</v>
      </c>
      <c r="J15" s="6">
        <v>1286874539</v>
      </c>
      <c r="K15" s="25">
        <v>1356365768</v>
      </c>
    </row>
    <row r="16" spans="1:11" ht="12.75">
      <c r="A16" s="22" t="s">
        <v>21</v>
      </c>
      <c r="B16" s="6">
        <v>15438000</v>
      </c>
      <c r="C16" s="6">
        <v>10760426</v>
      </c>
      <c r="D16" s="23">
        <v>22045175</v>
      </c>
      <c r="E16" s="24">
        <v>30162937</v>
      </c>
      <c r="F16" s="6">
        <v>30162937</v>
      </c>
      <c r="G16" s="25">
        <v>30162937</v>
      </c>
      <c r="H16" s="26">
        <v>17499414</v>
      </c>
      <c r="I16" s="24">
        <v>37678500</v>
      </c>
      <c r="J16" s="6">
        <v>39637782</v>
      </c>
      <c r="K16" s="25">
        <v>41778222</v>
      </c>
    </row>
    <row r="17" spans="1:11" ht="12.75">
      <c r="A17" s="22" t="s">
        <v>27</v>
      </c>
      <c r="B17" s="6">
        <v>804330673</v>
      </c>
      <c r="C17" s="6">
        <v>477096340</v>
      </c>
      <c r="D17" s="23">
        <v>936165476</v>
      </c>
      <c r="E17" s="24">
        <v>848397130</v>
      </c>
      <c r="F17" s="6">
        <v>938881003</v>
      </c>
      <c r="G17" s="25">
        <v>938881003</v>
      </c>
      <c r="H17" s="26">
        <v>406102804</v>
      </c>
      <c r="I17" s="24">
        <v>986418097</v>
      </c>
      <c r="J17" s="6">
        <v>1016438987</v>
      </c>
      <c r="K17" s="25">
        <v>1071326696</v>
      </c>
    </row>
    <row r="18" spans="1:11" ht="12.75">
      <c r="A18" s="33" t="s">
        <v>28</v>
      </c>
      <c r="B18" s="34">
        <f>SUM(B11:B17)</f>
        <v>2808502673</v>
      </c>
      <c r="C18" s="35">
        <f aca="true" t="shared" si="1" ref="C18:K18">SUM(C11:C17)</f>
        <v>2493671513</v>
      </c>
      <c r="D18" s="36">
        <f t="shared" si="1"/>
        <v>3173890117</v>
      </c>
      <c r="E18" s="34">
        <f t="shared" si="1"/>
        <v>3266153867</v>
      </c>
      <c r="F18" s="35">
        <f t="shared" si="1"/>
        <v>3387345072</v>
      </c>
      <c r="G18" s="37">
        <f t="shared" si="1"/>
        <v>3387345072</v>
      </c>
      <c r="H18" s="38">
        <f t="shared" si="1"/>
        <v>2714655046</v>
      </c>
      <c r="I18" s="34">
        <f t="shared" si="1"/>
        <v>3888875772</v>
      </c>
      <c r="J18" s="35">
        <f t="shared" si="1"/>
        <v>4056501515</v>
      </c>
      <c r="K18" s="37">
        <f t="shared" si="1"/>
        <v>4275552593</v>
      </c>
    </row>
    <row r="19" spans="1:11" ht="12.75">
      <c r="A19" s="33" t="s">
        <v>29</v>
      </c>
      <c r="B19" s="39">
        <f>+B10-B18</f>
        <v>-545560887</v>
      </c>
      <c r="C19" s="40">
        <f aca="true" t="shared" si="2" ref="C19:K19">+C10-C18</f>
        <v>-23057106</v>
      </c>
      <c r="D19" s="41">
        <f t="shared" si="2"/>
        <v>-577588495</v>
      </c>
      <c r="E19" s="39">
        <f t="shared" si="2"/>
        <v>-110714011</v>
      </c>
      <c r="F19" s="40">
        <f t="shared" si="2"/>
        <v>-557288712</v>
      </c>
      <c r="G19" s="42">
        <f t="shared" si="2"/>
        <v>-557288712</v>
      </c>
      <c r="H19" s="43">
        <f t="shared" si="2"/>
        <v>5471275</v>
      </c>
      <c r="I19" s="39">
        <f t="shared" si="2"/>
        <v>-707650614</v>
      </c>
      <c r="J19" s="40">
        <f t="shared" si="2"/>
        <v>-731270250</v>
      </c>
      <c r="K19" s="42">
        <f t="shared" si="2"/>
        <v>-745566526</v>
      </c>
    </row>
    <row r="20" spans="1:11" ht="20.25">
      <c r="A20" s="44" t="s">
        <v>30</v>
      </c>
      <c r="B20" s="45">
        <v>167840000</v>
      </c>
      <c r="C20" s="46">
        <v>0</v>
      </c>
      <c r="D20" s="47">
        <v>112243471</v>
      </c>
      <c r="E20" s="45">
        <v>112630902</v>
      </c>
      <c r="F20" s="46">
        <v>114436361</v>
      </c>
      <c r="G20" s="48">
        <v>114436361</v>
      </c>
      <c r="H20" s="49">
        <v>79282809</v>
      </c>
      <c r="I20" s="45">
        <v>199756250</v>
      </c>
      <c r="J20" s="46">
        <v>208720250</v>
      </c>
      <c r="K20" s="48">
        <v>240833100</v>
      </c>
    </row>
    <row r="21" spans="1:11" ht="12.75">
      <c r="A21" s="22" t="s">
        <v>97</v>
      </c>
      <c r="B21" s="50">
        <v>0</v>
      </c>
      <c r="C21" s="51">
        <v>0</v>
      </c>
      <c r="D21" s="52">
        <v>78732161</v>
      </c>
      <c r="E21" s="50">
        <v>9462605</v>
      </c>
      <c r="F21" s="51">
        <v>12008594</v>
      </c>
      <c r="G21" s="53">
        <v>12008594</v>
      </c>
      <c r="H21" s="54">
        <v>2217060</v>
      </c>
      <c r="I21" s="50">
        <v>12701389</v>
      </c>
      <c r="J21" s="51">
        <v>15500000</v>
      </c>
      <c r="K21" s="53">
        <v>6500000</v>
      </c>
    </row>
    <row r="22" spans="1:11" ht="12.75">
      <c r="A22" s="55" t="s">
        <v>98</v>
      </c>
      <c r="B22" s="56">
        <f>SUM(B19:B21)</f>
        <v>-377720887</v>
      </c>
      <c r="C22" s="57">
        <f aca="true" t="shared" si="3" ref="C22:K22">SUM(C19:C21)</f>
        <v>-23057106</v>
      </c>
      <c r="D22" s="58">
        <f t="shared" si="3"/>
        <v>-386612863</v>
      </c>
      <c r="E22" s="56">
        <f t="shared" si="3"/>
        <v>11379496</v>
      </c>
      <c r="F22" s="57">
        <f t="shared" si="3"/>
        <v>-430843757</v>
      </c>
      <c r="G22" s="59">
        <f t="shared" si="3"/>
        <v>-430843757</v>
      </c>
      <c r="H22" s="60">
        <f t="shared" si="3"/>
        <v>86971144</v>
      </c>
      <c r="I22" s="56">
        <f t="shared" si="3"/>
        <v>-495192975</v>
      </c>
      <c r="J22" s="57">
        <f t="shared" si="3"/>
        <v>-507050000</v>
      </c>
      <c r="K22" s="59">
        <f t="shared" si="3"/>
        <v>-498233426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-377720887</v>
      </c>
      <c r="C24" s="40">
        <f aca="true" t="shared" si="4" ref="C24:K24">SUM(C22:C23)</f>
        <v>-23057106</v>
      </c>
      <c r="D24" s="41">
        <f t="shared" si="4"/>
        <v>-386612863</v>
      </c>
      <c r="E24" s="39">
        <f t="shared" si="4"/>
        <v>11379496</v>
      </c>
      <c r="F24" s="40">
        <f t="shared" si="4"/>
        <v>-430843757</v>
      </c>
      <c r="G24" s="42">
        <f t="shared" si="4"/>
        <v>-430843757</v>
      </c>
      <c r="H24" s="43">
        <f t="shared" si="4"/>
        <v>86971144</v>
      </c>
      <c r="I24" s="39">
        <f t="shared" si="4"/>
        <v>-495192975</v>
      </c>
      <c r="J24" s="40">
        <f t="shared" si="4"/>
        <v>-507050000</v>
      </c>
      <c r="K24" s="42">
        <f t="shared" si="4"/>
        <v>-498233426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203042372</v>
      </c>
      <c r="C27" s="7">
        <v>215956529</v>
      </c>
      <c r="D27" s="69">
        <v>186809162</v>
      </c>
      <c r="E27" s="70">
        <v>241812339</v>
      </c>
      <c r="F27" s="7">
        <v>220787347</v>
      </c>
      <c r="G27" s="71">
        <v>220787347</v>
      </c>
      <c r="H27" s="72">
        <v>346004142</v>
      </c>
      <c r="I27" s="70">
        <v>251087639</v>
      </c>
      <c r="J27" s="7">
        <v>258970250</v>
      </c>
      <c r="K27" s="71">
        <v>292753100</v>
      </c>
    </row>
    <row r="28" spans="1:11" ht="12.75">
      <c r="A28" s="73" t="s">
        <v>34</v>
      </c>
      <c r="B28" s="6">
        <v>193842372</v>
      </c>
      <c r="C28" s="6">
        <v>213408971</v>
      </c>
      <c r="D28" s="23">
        <v>147215140</v>
      </c>
      <c r="E28" s="24">
        <v>200998650</v>
      </c>
      <c r="F28" s="6">
        <v>12717908</v>
      </c>
      <c r="G28" s="25">
        <v>12717908</v>
      </c>
      <c r="H28" s="26">
        <v>0</v>
      </c>
      <c r="I28" s="24">
        <v>272133027</v>
      </c>
      <c r="J28" s="6">
        <v>199415000</v>
      </c>
      <c r="K28" s="25">
        <v>215053100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9200000</v>
      </c>
      <c r="C31" s="6">
        <v>2547558</v>
      </c>
      <c r="D31" s="23">
        <v>0</v>
      </c>
      <c r="E31" s="24">
        <v>16900000</v>
      </c>
      <c r="F31" s="6">
        <v>0</v>
      </c>
      <c r="G31" s="25">
        <v>0</v>
      </c>
      <c r="H31" s="26">
        <v>0</v>
      </c>
      <c r="I31" s="24">
        <v>2294132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203042372</v>
      </c>
      <c r="C32" s="7">
        <f aca="true" t="shared" si="5" ref="C32:K32">SUM(C28:C31)</f>
        <v>215956529</v>
      </c>
      <c r="D32" s="69">
        <f t="shared" si="5"/>
        <v>147215140</v>
      </c>
      <c r="E32" s="70">
        <f t="shared" si="5"/>
        <v>217898650</v>
      </c>
      <c r="F32" s="7">
        <f t="shared" si="5"/>
        <v>12717908</v>
      </c>
      <c r="G32" s="71">
        <f t="shared" si="5"/>
        <v>12717908</v>
      </c>
      <c r="H32" s="72">
        <f t="shared" si="5"/>
        <v>0</v>
      </c>
      <c r="I32" s="70">
        <f t="shared" si="5"/>
        <v>274427159</v>
      </c>
      <c r="J32" s="7">
        <f t="shared" si="5"/>
        <v>199415000</v>
      </c>
      <c r="K32" s="71">
        <f t="shared" si="5"/>
        <v>215053100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677597464</v>
      </c>
      <c r="C35" s="6">
        <v>1651001731</v>
      </c>
      <c r="D35" s="23">
        <v>2068532514</v>
      </c>
      <c r="E35" s="24">
        <v>0</v>
      </c>
      <c r="F35" s="6">
        <v>2070827817</v>
      </c>
      <c r="G35" s="25">
        <v>2070827817</v>
      </c>
      <c r="H35" s="26">
        <v>1056673243</v>
      </c>
      <c r="I35" s="24">
        <v>3249538063</v>
      </c>
      <c r="J35" s="6">
        <v>0</v>
      </c>
      <c r="K35" s="25">
        <v>0</v>
      </c>
    </row>
    <row r="36" spans="1:11" ht="12.75">
      <c r="A36" s="22" t="s">
        <v>40</v>
      </c>
      <c r="B36" s="6">
        <v>6797371892</v>
      </c>
      <c r="C36" s="6">
        <v>6668058770</v>
      </c>
      <c r="D36" s="23">
        <v>6675332816</v>
      </c>
      <c r="E36" s="24">
        <v>241812339</v>
      </c>
      <c r="F36" s="6">
        <v>6707739326</v>
      </c>
      <c r="G36" s="25">
        <v>6707739326</v>
      </c>
      <c r="H36" s="26">
        <v>176402046</v>
      </c>
      <c r="I36" s="24">
        <v>6952896012</v>
      </c>
      <c r="J36" s="6">
        <v>258970250</v>
      </c>
      <c r="K36" s="25">
        <v>292753100</v>
      </c>
    </row>
    <row r="37" spans="1:11" ht="12.75">
      <c r="A37" s="22" t="s">
        <v>41</v>
      </c>
      <c r="B37" s="6">
        <v>2186708721</v>
      </c>
      <c r="C37" s="6">
        <v>2642810941</v>
      </c>
      <c r="D37" s="23">
        <v>3683870059</v>
      </c>
      <c r="E37" s="24">
        <v>0</v>
      </c>
      <c r="F37" s="6">
        <v>3601281131</v>
      </c>
      <c r="G37" s="25">
        <v>3601281131</v>
      </c>
      <c r="H37" s="26">
        <v>1163287322</v>
      </c>
      <c r="I37" s="24">
        <v>4316907647</v>
      </c>
      <c r="J37" s="6">
        <v>0</v>
      </c>
      <c r="K37" s="25">
        <v>0</v>
      </c>
    </row>
    <row r="38" spans="1:11" ht="12.75">
      <c r="A38" s="22" t="s">
        <v>42</v>
      </c>
      <c r="B38" s="6">
        <v>342816582</v>
      </c>
      <c r="C38" s="6">
        <v>319826183</v>
      </c>
      <c r="D38" s="23">
        <v>66542278</v>
      </c>
      <c r="E38" s="24">
        <v>0</v>
      </c>
      <c r="F38" s="6">
        <v>66542280</v>
      </c>
      <c r="G38" s="25">
        <v>66542280</v>
      </c>
      <c r="H38" s="26">
        <v>-16975392</v>
      </c>
      <c r="I38" s="24">
        <v>49151660</v>
      </c>
      <c r="J38" s="6">
        <v>0</v>
      </c>
      <c r="K38" s="25">
        <v>0</v>
      </c>
    </row>
    <row r="39" spans="1:11" ht="12.75">
      <c r="A39" s="22" t="s">
        <v>43</v>
      </c>
      <c r="B39" s="6">
        <v>4945444053</v>
      </c>
      <c r="C39" s="6">
        <v>5356423377</v>
      </c>
      <c r="D39" s="23">
        <v>5380065864</v>
      </c>
      <c r="E39" s="24">
        <v>230432843</v>
      </c>
      <c r="F39" s="6">
        <v>5541587489</v>
      </c>
      <c r="G39" s="25">
        <v>5541587489</v>
      </c>
      <c r="H39" s="26">
        <v>-207856</v>
      </c>
      <c r="I39" s="24">
        <v>6080480115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176019249</v>
      </c>
      <c r="C42" s="6">
        <v>460926167</v>
      </c>
      <c r="D42" s="23">
        <v>-2286148796</v>
      </c>
      <c r="E42" s="24">
        <v>-2541597887</v>
      </c>
      <c r="F42" s="6">
        <v>-2562880357</v>
      </c>
      <c r="G42" s="25">
        <v>-2562880357</v>
      </c>
      <c r="H42" s="26">
        <v>-2696431435</v>
      </c>
      <c r="I42" s="24">
        <v>-3026092884</v>
      </c>
      <c r="J42" s="6">
        <v>-3148853918</v>
      </c>
      <c r="K42" s="25">
        <v>-3318892024</v>
      </c>
    </row>
    <row r="43" spans="1:11" ht="12.75">
      <c r="A43" s="22" t="s">
        <v>46</v>
      </c>
      <c r="B43" s="6">
        <v>-112514064</v>
      </c>
      <c r="C43" s="6">
        <v>-429730839</v>
      </c>
      <c r="D43" s="23">
        <v>-5308881</v>
      </c>
      <c r="E43" s="24">
        <v>5308881</v>
      </c>
      <c r="F43" s="6">
        <v>-5308873</v>
      </c>
      <c r="G43" s="25">
        <v>-5308873</v>
      </c>
      <c r="H43" s="26">
        <v>5292594</v>
      </c>
      <c r="I43" s="24">
        <v>257239</v>
      </c>
      <c r="J43" s="6">
        <v>5051634</v>
      </c>
      <c r="K43" s="25">
        <v>0</v>
      </c>
    </row>
    <row r="44" spans="1:11" ht="12.75">
      <c r="A44" s="22" t="s">
        <v>47</v>
      </c>
      <c r="B44" s="6">
        <v>-78841364</v>
      </c>
      <c r="C44" s="6">
        <v>-25686426</v>
      </c>
      <c r="D44" s="23">
        <v>102659531</v>
      </c>
      <c r="E44" s="24">
        <v>-121139960</v>
      </c>
      <c r="F44" s="6">
        <v>102659534</v>
      </c>
      <c r="G44" s="25">
        <v>102659534</v>
      </c>
      <c r="H44" s="26">
        <v>-119839665</v>
      </c>
      <c r="I44" s="24">
        <v>-2929836</v>
      </c>
      <c r="J44" s="6">
        <v>-136690546</v>
      </c>
      <c r="K44" s="25">
        <v>0</v>
      </c>
    </row>
    <row r="45" spans="1:11" ht="12.75">
      <c r="A45" s="33" t="s">
        <v>48</v>
      </c>
      <c r="B45" s="7">
        <v>-579679</v>
      </c>
      <c r="C45" s="7">
        <v>4929223</v>
      </c>
      <c r="D45" s="69">
        <v>-2175953004</v>
      </c>
      <c r="E45" s="70">
        <v>-2657428966</v>
      </c>
      <c r="F45" s="7">
        <v>-2705447396</v>
      </c>
      <c r="G45" s="71">
        <v>-2705447396</v>
      </c>
      <c r="H45" s="72">
        <v>-3324147437</v>
      </c>
      <c r="I45" s="70">
        <v>-2950318741</v>
      </c>
      <c r="J45" s="7">
        <v>-3280492830</v>
      </c>
      <c r="K45" s="71">
        <v>-3318892024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-579679</v>
      </c>
      <c r="C48" s="6">
        <v>4929222</v>
      </c>
      <c r="D48" s="23">
        <v>17511832</v>
      </c>
      <c r="E48" s="24">
        <v>0</v>
      </c>
      <c r="F48" s="6">
        <v>161310077</v>
      </c>
      <c r="G48" s="25">
        <v>161310077</v>
      </c>
      <c r="H48" s="26">
        <v>75203479</v>
      </c>
      <c r="I48" s="24">
        <v>90352574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1503533417.962699</v>
      </c>
      <c r="C49" s="6">
        <f aca="true" t="shared" si="6" ref="C49:K49">+C75</f>
        <v>257301611.93140745</v>
      </c>
      <c r="D49" s="23">
        <f t="shared" si="6"/>
        <v>3073324103</v>
      </c>
      <c r="E49" s="24">
        <f t="shared" si="6"/>
        <v>0</v>
      </c>
      <c r="F49" s="6">
        <f t="shared" si="6"/>
        <v>2990735184</v>
      </c>
      <c r="G49" s="25">
        <f t="shared" si="6"/>
        <v>2990735184</v>
      </c>
      <c r="H49" s="26">
        <f t="shared" si="6"/>
        <v>1166627745</v>
      </c>
      <c r="I49" s="24">
        <f t="shared" si="6"/>
        <v>3652864107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-1504113096.962699</v>
      </c>
      <c r="C50" s="7">
        <f aca="true" t="shared" si="7" ref="C50:K50">+C48-C49</f>
        <v>-252372389.93140745</v>
      </c>
      <c r="D50" s="69">
        <f t="shared" si="7"/>
        <v>-3055812271</v>
      </c>
      <c r="E50" s="70">
        <f t="shared" si="7"/>
        <v>0</v>
      </c>
      <c r="F50" s="7">
        <f t="shared" si="7"/>
        <v>-2829425107</v>
      </c>
      <c r="G50" s="71">
        <f t="shared" si="7"/>
        <v>-2829425107</v>
      </c>
      <c r="H50" s="72">
        <f t="shared" si="7"/>
        <v>-1091424266</v>
      </c>
      <c r="I50" s="70">
        <f t="shared" si="7"/>
        <v>-3562511533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8128304112</v>
      </c>
      <c r="C53" s="6">
        <v>6660122439</v>
      </c>
      <c r="D53" s="23">
        <v>6304326145</v>
      </c>
      <c r="E53" s="24">
        <v>241812339</v>
      </c>
      <c r="F53" s="6">
        <v>6326127663</v>
      </c>
      <c r="G53" s="25">
        <v>6326127663</v>
      </c>
      <c r="H53" s="26">
        <v>165996994</v>
      </c>
      <c r="I53" s="24">
        <v>6746084784</v>
      </c>
      <c r="J53" s="6">
        <v>258970250</v>
      </c>
      <c r="K53" s="25">
        <v>292753100</v>
      </c>
    </row>
    <row r="54" spans="1:11" ht="12.75">
      <c r="A54" s="22" t="s">
        <v>55</v>
      </c>
      <c r="B54" s="6">
        <v>292340000</v>
      </c>
      <c r="C54" s="6">
        <v>291129521</v>
      </c>
      <c r="D54" s="23">
        <v>0</v>
      </c>
      <c r="E54" s="24">
        <v>306435188</v>
      </c>
      <c r="F54" s="6">
        <v>326417744</v>
      </c>
      <c r="G54" s="25">
        <v>326417744</v>
      </c>
      <c r="H54" s="26">
        <v>5209</v>
      </c>
      <c r="I54" s="24">
        <v>343308051</v>
      </c>
      <c r="J54" s="6">
        <v>361160069</v>
      </c>
      <c r="K54" s="25">
        <v>380662716</v>
      </c>
    </row>
    <row r="55" spans="1:11" ht="12.75">
      <c r="A55" s="22" t="s">
        <v>56</v>
      </c>
      <c r="B55" s="6">
        <v>20772000</v>
      </c>
      <c r="C55" s="6">
        <v>208690</v>
      </c>
      <c r="D55" s="23">
        <v>4852196</v>
      </c>
      <c r="E55" s="24">
        <v>192597339</v>
      </c>
      <c r="F55" s="6">
        <v>-1654523</v>
      </c>
      <c r="G55" s="25">
        <v>-1654523</v>
      </c>
      <c r="H55" s="26">
        <v>162361128</v>
      </c>
      <c r="I55" s="24">
        <v>191687639</v>
      </c>
      <c r="J55" s="6">
        <v>198520250</v>
      </c>
      <c r="K55" s="25">
        <v>225803100</v>
      </c>
    </row>
    <row r="56" spans="1:11" ht="12.75">
      <c r="A56" s="22" t="s">
        <v>57</v>
      </c>
      <c r="B56" s="6">
        <v>92022075</v>
      </c>
      <c r="C56" s="6">
        <v>0</v>
      </c>
      <c r="D56" s="23">
        <v>594235</v>
      </c>
      <c r="E56" s="24">
        <v>1130344</v>
      </c>
      <c r="F56" s="6">
        <v>1866925</v>
      </c>
      <c r="G56" s="25">
        <v>1866925</v>
      </c>
      <c r="H56" s="26">
        <v>1797378</v>
      </c>
      <c r="I56" s="24">
        <v>3598425</v>
      </c>
      <c r="J56" s="6">
        <v>2126539</v>
      </c>
      <c r="K56" s="25">
        <v>2241372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13559</v>
      </c>
      <c r="C62" s="98">
        <v>13966</v>
      </c>
      <c r="D62" s="99">
        <v>14385</v>
      </c>
      <c r="E62" s="97">
        <v>14385</v>
      </c>
      <c r="F62" s="98">
        <v>14385</v>
      </c>
      <c r="G62" s="99">
        <v>14385</v>
      </c>
      <c r="H62" s="100">
        <v>14385</v>
      </c>
      <c r="I62" s="97">
        <v>14816</v>
      </c>
      <c r="J62" s="98">
        <v>15113</v>
      </c>
      <c r="K62" s="99">
        <v>15415</v>
      </c>
    </row>
    <row r="63" spans="1:11" ht="12.75">
      <c r="A63" s="96" t="s">
        <v>63</v>
      </c>
      <c r="B63" s="97">
        <v>2987</v>
      </c>
      <c r="C63" s="98">
        <v>3077</v>
      </c>
      <c r="D63" s="99">
        <v>3138</v>
      </c>
      <c r="E63" s="97">
        <v>3140</v>
      </c>
      <c r="F63" s="98">
        <v>3140</v>
      </c>
      <c r="G63" s="99">
        <v>3140</v>
      </c>
      <c r="H63" s="100">
        <v>3140</v>
      </c>
      <c r="I63" s="97">
        <v>3234</v>
      </c>
      <c r="J63" s="98">
        <v>3299</v>
      </c>
      <c r="K63" s="99">
        <v>3365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0.7590133718366914</v>
      </c>
      <c r="C70" s="5">
        <f aca="true" t="shared" si="8" ref="C70:K70">IF(ISERROR(C71/C72),0,(C71/C72))</f>
        <v>1.3452612334354512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1442883821</v>
      </c>
      <c r="C71" s="2">
        <f aca="true" t="shared" si="9" ref="C71:K71">+C83</f>
        <v>2577284477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1900999211</v>
      </c>
      <c r="C72" s="2">
        <f aca="true" t="shared" si="10" ref="C72:K72">+C77</f>
        <v>1915824535</v>
      </c>
      <c r="D72" s="2">
        <f t="shared" si="10"/>
        <v>2066662705</v>
      </c>
      <c r="E72" s="2">
        <f t="shared" si="10"/>
        <v>2526990260</v>
      </c>
      <c r="F72" s="2">
        <f t="shared" si="10"/>
        <v>2126281722</v>
      </c>
      <c r="G72" s="2">
        <f t="shared" si="10"/>
        <v>2126281722</v>
      </c>
      <c r="H72" s="2">
        <f t="shared" si="10"/>
        <v>2059081795</v>
      </c>
      <c r="I72" s="2">
        <f t="shared" si="10"/>
        <v>2503015610</v>
      </c>
      <c r="J72" s="2">
        <f t="shared" si="10"/>
        <v>2610281139</v>
      </c>
      <c r="K72" s="2">
        <f t="shared" si="10"/>
        <v>2751236315</v>
      </c>
    </row>
    <row r="73" spans="1:11" ht="12.75" hidden="1">
      <c r="A73" s="2" t="s">
        <v>103</v>
      </c>
      <c r="B73" s="2">
        <f>+B74</f>
        <v>1294963357.5</v>
      </c>
      <c r="C73" s="2">
        <f aca="true" t="shared" si="11" ref="C73:K73">+(C78+C80+C81+C82)-(B78+B80+B81+B82)</f>
        <v>981288018</v>
      </c>
      <c r="D73" s="2">
        <f t="shared" si="11"/>
        <v>413658312</v>
      </c>
      <c r="E73" s="2">
        <f t="shared" si="11"/>
        <v>-2036023431</v>
      </c>
      <c r="F73" s="2">
        <f>+(F78+F80+F81+F82)-(D78+D80+D81+D82)</f>
        <v>-82588923</v>
      </c>
      <c r="G73" s="2">
        <f>+(G78+G80+G81+G82)-(D78+D80+D81+D82)</f>
        <v>-82588923</v>
      </c>
      <c r="H73" s="2">
        <f>+(H78+H80+H81+H82)-(D78+D80+D81+D82)</f>
        <v>-1066874952</v>
      </c>
      <c r="I73" s="2">
        <f>+(I78+I80+I81+I82)-(E78+E80+E81+E82)</f>
        <v>3131222643</v>
      </c>
      <c r="J73" s="2">
        <f t="shared" si="11"/>
        <v>-3131222643</v>
      </c>
      <c r="K73" s="2">
        <f t="shared" si="11"/>
        <v>0</v>
      </c>
    </row>
    <row r="74" spans="1:11" ht="12.75" hidden="1">
      <c r="A74" s="2" t="s">
        <v>104</v>
      </c>
      <c r="B74" s="2">
        <f>+TREND(C74:E74)</f>
        <v>1294963357.5</v>
      </c>
      <c r="C74" s="2">
        <f>+C73</f>
        <v>981288018</v>
      </c>
      <c r="D74" s="2">
        <f aca="true" t="shared" si="12" ref="D74:K74">+D73</f>
        <v>413658312</v>
      </c>
      <c r="E74" s="2">
        <f t="shared" si="12"/>
        <v>-2036023431</v>
      </c>
      <c r="F74" s="2">
        <f t="shared" si="12"/>
        <v>-82588923</v>
      </c>
      <c r="G74" s="2">
        <f t="shared" si="12"/>
        <v>-82588923</v>
      </c>
      <c r="H74" s="2">
        <f t="shared" si="12"/>
        <v>-1066874952</v>
      </c>
      <c r="I74" s="2">
        <f t="shared" si="12"/>
        <v>3131222643</v>
      </c>
      <c r="J74" s="2">
        <f t="shared" si="12"/>
        <v>-3131222643</v>
      </c>
      <c r="K74" s="2">
        <f t="shared" si="12"/>
        <v>0</v>
      </c>
    </row>
    <row r="75" spans="1:11" ht="12.75" hidden="1">
      <c r="A75" s="2" t="s">
        <v>105</v>
      </c>
      <c r="B75" s="2">
        <f>+B84-(((B80+B81+B78)*B70)-B79)</f>
        <v>1503533417.962699</v>
      </c>
      <c r="C75" s="2">
        <f aca="true" t="shared" si="13" ref="C75:K75">+C84-(((C80+C81+C78)*C70)-C79)</f>
        <v>257301611.93140745</v>
      </c>
      <c r="D75" s="2">
        <f t="shared" si="13"/>
        <v>3073324103</v>
      </c>
      <c r="E75" s="2">
        <f t="shared" si="13"/>
        <v>0</v>
      </c>
      <c r="F75" s="2">
        <f t="shared" si="13"/>
        <v>2990735184</v>
      </c>
      <c r="G75" s="2">
        <f t="shared" si="13"/>
        <v>2990735184</v>
      </c>
      <c r="H75" s="2">
        <f t="shared" si="13"/>
        <v>1166627745</v>
      </c>
      <c r="I75" s="2">
        <f t="shared" si="13"/>
        <v>3652864107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1900999211</v>
      </c>
      <c r="C77" s="3">
        <v>1915824535</v>
      </c>
      <c r="D77" s="3">
        <v>2066662705</v>
      </c>
      <c r="E77" s="3">
        <v>2526990260</v>
      </c>
      <c r="F77" s="3">
        <v>2126281722</v>
      </c>
      <c r="G77" s="3">
        <v>2126281722</v>
      </c>
      <c r="H77" s="3">
        <v>2059081795</v>
      </c>
      <c r="I77" s="3">
        <v>2503015610</v>
      </c>
      <c r="J77" s="3">
        <v>2610281139</v>
      </c>
      <c r="K77" s="3">
        <v>2751236315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1990119510</v>
      </c>
      <c r="C79" s="3">
        <v>2439806513</v>
      </c>
      <c r="D79" s="3">
        <v>3073324103</v>
      </c>
      <c r="E79" s="3">
        <v>0</v>
      </c>
      <c r="F79" s="3">
        <v>2990735184</v>
      </c>
      <c r="G79" s="3">
        <v>2990735184</v>
      </c>
      <c r="H79" s="3">
        <v>1166627745</v>
      </c>
      <c r="I79" s="3">
        <v>3652864107</v>
      </c>
      <c r="J79" s="3">
        <v>0</v>
      </c>
      <c r="K79" s="3">
        <v>0</v>
      </c>
    </row>
    <row r="80" spans="1:11" ht="13.5" hidden="1">
      <c r="A80" s="1" t="s">
        <v>69</v>
      </c>
      <c r="B80" s="3">
        <v>641077101</v>
      </c>
      <c r="C80" s="3">
        <v>1583278297</v>
      </c>
      <c r="D80" s="3">
        <v>1823838735</v>
      </c>
      <c r="E80" s="3">
        <v>0</v>
      </c>
      <c r="F80" s="3">
        <v>1823838734</v>
      </c>
      <c r="G80" s="3">
        <v>1823838734</v>
      </c>
      <c r="H80" s="3">
        <v>674182050</v>
      </c>
      <c r="I80" s="3">
        <v>2450286515</v>
      </c>
      <c r="J80" s="3">
        <v>0</v>
      </c>
      <c r="K80" s="3">
        <v>0</v>
      </c>
    </row>
    <row r="81" spans="1:11" ht="13.5" hidden="1">
      <c r="A81" s="1" t="s">
        <v>70</v>
      </c>
      <c r="B81" s="3">
        <v>0</v>
      </c>
      <c r="C81" s="3">
        <v>39086822</v>
      </c>
      <c r="D81" s="3">
        <v>212184696</v>
      </c>
      <c r="E81" s="3">
        <v>0</v>
      </c>
      <c r="F81" s="3">
        <v>129595774</v>
      </c>
      <c r="G81" s="3">
        <v>129595774</v>
      </c>
      <c r="H81" s="3">
        <v>294966429</v>
      </c>
      <c r="I81" s="3">
        <v>680936128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1442883821</v>
      </c>
      <c r="C83" s="3">
        <v>2577284477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291042367</v>
      </c>
      <c r="C5" s="6">
        <v>309753630</v>
      </c>
      <c r="D5" s="23">
        <v>332769108</v>
      </c>
      <c r="E5" s="24">
        <v>353052280</v>
      </c>
      <c r="F5" s="6">
        <v>357127298</v>
      </c>
      <c r="G5" s="25">
        <v>357127298</v>
      </c>
      <c r="H5" s="26">
        <v>268701474</v>
      </c>
      <c r="I5" s="24">
        <v>390288137</v>
      </c>
      <c r="J5" s="6">
        <v>412384298</v>
      </c>
      <c r="K5" s="25">
        <v>425805056</v>
      </c>
    </row>
    <row r="6" spans="1:11" ht="12.75">
      <c r="A6" s="22" t="s">
        <v>19</v>
      </c>
      <c r="B6" s="6">
        <v>680081699</v>
      </c>
      <c r="C6" s="6">
        <v>729866281</v>
      </c>
      <c r="D6" s="23">
        <v>739016404</v>
      </c>
      <c r="E6" s="24">
        <v>799237231</v>
      </c>
      <c r="F6" s="6">
        <v>817705395</v>
      </c>
      <c r="G6" s="25">
        <v>817705395</v>
      </c>
      <c r="H6" s="26">
        <v>579141837</v>
      </c>
      <c r="I6" s="24">
        <v>904137790</v>
      </c>
      <c r="J6" s="6">
        <v>1007130413</v>
      </c>
      <c r="K6" s="25">
        <v>1106320522</v>
      </c>
    </row>
    <row r="7" spans="1:11" ht="12.75">
      <c r="A7" s="22" t="s">
        <v>20</v>
      </c>
      <c r="B7" s="6">
        <v>40559585</v>
      </c>
      <c r="C7" s="6">
        <v>47867886</v>
      </c>
      <c r="D7" s="23">
        <v>47049318</v>
      </c>
      <c r="E7" s="24">
        <v>35071200</v>
      </c>
      <c r="F7" s="6">
        <v>36071200</v>
      </c>
      <c r="G7" s="25">
        <v>36071200</v>
      </c>
      <c r="H7" s="26">
        <v>47331160</v>
      </c>
      <c r="I7" s="24">
        <v>37421912</v>
      </c>
      <c r="J7" s="6">
        <v>37630691</v>
      </c>
      <c r="K7" s="25">
        <v>36908425</v>
      </c>
    </row>
    <row r="8" spans="1:11" ht="12.75">
      <c r="A8" s="22" t="s">
        <v>21</v>
      </c>
      <c r="B8" s="6">
        <v>125385667</v>
      </c>
      <c r="C8" s="6">
        <v>141123061</v>
      </c>
      <c r="D8" s="23">
        <v>162433203</v>
      </c>
      <c r="E8" s="24">
        <v>186876767</v>
      </c>
      <c r="F8" s="6">
        <v>187825063</v>
      </c>
      <c r="G8" s="25">
        <v>187825063</v>
      </c>
      <c r="H8" s="26">
        <v>109236847</v>
      </c>
      <c r="I8" s="24">
        <v>209093278</v>
      </c>
      <c r="J8" s="6">
        <v>231435895</v>
      </c>
      <c r="K8" s="25">
        <v>260167755</v>
      </c>
    </row>
    <row r="9" spans="1:11" ht="12.75">
      <c r="A9" s="22" t="s">
        <v>22</v>
      </c>
      <c r="B9" s="6">
        <v>98337613</v>
      </c>
      <c r="C9" s="6">
        <v>88336150</v>
      </c>
      <c r="D9" s="23">
        <v>141490280</v>
      </c>
      <c r="E9" s="24">
        <v>112110267</v>
      </c>
      <c r="F9" s="6">
        <v>131945140</v>
      </c>
      <c r="G9" s="25">
        <v>131945140</v>
      </c>
      <c r="H9" s="26">
        <v>76833825</v>
      </c>
      <c r="I9" s="24">
        <v>100648448</v>
      </c>
      <c r="J9" s="6">
        <v>105062384</v>
      </c>
      <c r="K9" s="25">
        <v>109986527</v>
      </c>
    </row>
    <row r="10" spans="1:11" ht="20.25">
      <c r="A10" s="27" t="s">
        <v>95</v>
      </c>
      <c r="B10" s="28">
        <f>SUM(B5:B9)</f>
        <v>1235406931</v>
      </c>
      <c r="C10" s="29">
        <f aca="true" t="shared" si="0" ref="C10:K10">SUM(C5:C9)</f>
        <v>1316947008</v>
      </c>
      <c r="D10" s="30">
        <f t="shared" si="0"/>
        <v>1422758313</v>
      </c>
      <c r="E10" s="28">
        <f t="shared" si="0"/>
        <v>1486347745</v>
      </c>
      <c r="F10" s="29">
        <f t="shared" si="0"/>
        <v>1530674096</v>
      </c>
      <c r="G10" s="31">
        <f t="shared" si="0"/>
        <v>1530674096</v>
      </c>
      <c r="H10" s="32">
        <f t="shared" si="0"/>
        <v>1081245143</v>
      </c>
      <c r="I10" s="28">
        <f t="shared" si="0"/>
        <v>1641589565</v>
      </c>
      <c r="J10" s="29">
        <f t="shared" si="0"/>
        <v>1793643681</v>
      </c>
      <c r="K10" s="31">
        <f t="shared" si="0"/>
        <v>1939188285</v>
      </c>
    </row>
    <row r="11" spans="1:11" ht="12.75">
      <c r="A11" s="22" t="s">
        <v>23</v>
      </c>
      <c r="B11" s="6">
        <v>363305145</v>
      </c>
      <c r="C11" s="6">
        <v>434509994</v>
      </c>
      <c r="D11" s="23">
        <v>468103051</v>
      </c>
      <c r="E11" s="24">
        <v>545555593</v>
      </c>
      <c r="F11" s="6">
        <v>537163975</v>
      </c>
      <c r="G11" s="25">
        <v>537163975</v>
      </c>
      <c r="H11" s="26">
        <v>394790030</v>
      </c>
      <c r="I11" s="24">
        <v>597648259</v>
      </c>
      <c r="J11" s="6">
        <v>636098032</v>
      </c>
      <c r="K11" s="25">
        <v>678395638</v>
      </c>
    </row>
    <row r="12" spans="1:11" ht="12.75">
      <c r="A12" s="22" t="s">
        <v>24</v>
      </c>
      <c r="B12" s="6">
        <v>19089604</v>
      </c>
      <c r="C12" s="6">
        <v>19588849</v>
      </c>
      <c r="D12" s="23">
        <v>21891025</v>
      </c>
      <c r="E12" s="24">
        <v>23152857</v>
      </c>
      <c r="F12" s="6">
        <v>23401879</v>
      </c>
      <c r="G12" s="25">
        <v>23401879</v>
      </c>
      <c r="H12" s="26">
        <v>17324733</v>
      </c>
      <c r="I12" s="24">
        <v>24211293</v>
      </c>
      <c r="J12" s="6">
        <v>26027142</v>
      </c>
      <c r="K12" s="25">
        <v>27979177</v>
      </c>
    </row>
    <row r="13" spans="1:11" ht="12.75">
      <c r="A13" s="22" t="s">
        <v>96</v>
      </c>
      <c r="B13" s="6">
        <v>160712354</v>
      </c>
      <c r="C13" s="6">
        <v>160776927</v>
      </c>
      <c r="D13" s="23">
        <v>154472484</v>
      </c>
      <c r="E13" s="24">
        <v>162601862</v>
      </c>
      <c r="F13" s="6">
        <v>162491275</v>
      </c>
      <c r="G13" s="25">
        <v>162491275</v>
      </c>
      <c r="H13" s="26">
        <v>122006290</v>
      </c>
      <c r="I13" s="24">
        <v>171562486</v>
      </c>
      <c r="J13" s="6">
        <v>174993734</v>
      </c>
      <c r="K13" s="25">
        <v>178493621</v>
      </c>
    </row>
    <row r="14" spans="1:11" ht="12.75">
      <c r="A14" s="22" t="s">
        <v>25</v>
      </c>
      <c r="B14" s="6">
        <v>9336532</v>
      </c>
      <c r="C14" s="6">
        <v>10732031</v>
      </c>
      <c r="D14" s="23">
        <v>10694433</v>
      </c>
      <c r="E14" s="24">
        <v>19132479</v>
      </c>
      <c r="F14" s="6">
        <v>19132479</v>
      </c>
      <c r="G14" s="25">
        <v>19132479</v>
      </c>
      <c r="H14" s="26">
        <v>17153359</v>
      </c>
      <c r="I14" s="24">
        <v>32560665</v>
      </c>
      <c r="J14" s="6">
        <v>48623737</v>
      </c>
      <c r="K14" s="25">
        <v>49045517</v>
      </c>
    </row>
    <row r="15" spans="1:11" ht="12.75">
      <c r="A15" s="22" t="s">
        <v>26</v>
      </c>
      <c r="B15" s="6">
        <v>379618096</v>
      </c>
      <c r="C15" s="6">
        <v>439969926</v>
      </c>
      <c r="D15" s="23">
        <v>460711504</v>
      </c>
      <c r="E15" s="24">
        <v>499968292</v>
      </c>
      <c r="F15" s="6">
        <v>521156634</v>
      </c>
      <c r="G15" s="25">
        <v>521156634</v>
      </c>
      <c r="H15" s="26">
        <v>321156260</v>
      </c>
      <c r="I15" s="24">
        <v>572493978</v>
      </c>
      <c r="J15" s="6">
        <v>643316958</v>
      </c>
      <c r="K15" s="25">
        <v>721737912</v>
      </c>
    </row>
    <row r="16" spans="1:11" ht="12.75">
      <c r="A16" s="22" t="s">
        <v>21</v>
      </c>
      <c r="B16" s="6">
        <v>5201820</v>
      </c>
      <c r="C16" s="6">
        <v>1823000</v>
      </c>
      <c r="D16" s="23">
        <v>1819386</v>
      </c>
      <c r="E16" s="24">
        <v>1910000</v>
      </c>
      <c r="F16" s="6">
        <v>2040000</v>
      </c>
      <c r="G16" s="25">
        <v>2040000</v>
      </c>
      <c r="H16" s="26">
        <v>1582847</v>
      </c>
      <c r="I16" s="24">
        <v>2030000</v>
      </c>
      <c r="J16" s="6">
        <v>2136500</v>
      </c>
      <c r="K16" s="25">
        <v>2258309</v>
      </c>
    </row>
    <row r="17" spans="1:11" ht="12.75">
      <c r="A17" s="22" t="s">
        <v>27</v>
      </c>
      <c r="B17" s="6">
        <v>254800423</v>
      </c>
      <c r="C17" s="6">
        <v>235699602</v>
      </c>
      <c r="D17" s="23">
        <v>262057153</v>
      </c>
      <c r="E17" s="24">
        <v>304396250</v>
      </c>
      <c r="F17" s="6">
        <v>333240389</v>
      </c>
      <c r="G17" s="25">
        <v>333240389</v>
      </c>
      <c r="H17" s="26">
        <v>219210111</v>
      </c>
      <c r="I17" s="24">
        <v>321125097</v>
      </c>
      <c r="J17" s="6">
        <v>334534621</v>
      </c>
      <c r="K17" s="25">
        <v>353075223</v>
      </c>
    </row>
    <row r="18" spans="1:11" ht="12.75">
      <c r="A18" s="33" t="s">
        <v>28</v>
      </c>
      <c r="B18" s="34">
        <f>SUM(B11:B17)</f>
        <v>1192063974</v>
      </c>
      <c r="C18" s="35">
        <f aca="true" t="shared" si="1" ref="C18:K18">SUM(C11:C17)</f>
        <v>1303100329</v>
      </c>
      <c r="D18" s="36">
        <f t="shared" si="1"/>
        <v>1379749036</v>
      </c>
      <c r="E18" s="34">
        <f t="shared" si="1"/>
        <v>1556717333</v>
      </c>
      <c r="F18" s="35">
        <f t="shared" si="1"/>
        <v>1598626631</v>
      </c>
      <c r="G18" s="37">
        <f t="shared" si="1"/>
        <v>1598626631</v>
      </c>
      <c r="H18" s="38">
        <f t="shared" si="1"/>
        <v>1093223630</v>
      </c>
      <c r="I18" s="34">
        <f t="shared" si="1"/>
        <v>1721631778</v>
      </c>
      <c r="J18" s="35">
        <f t="shared" si="1"/>
        <v>1865730724</v>
      </c>
      <c r="K18" s="37">
        <f t="shared" si="1"/>
        <v>2010985397</v>
      </c>
    </row>
    <row r="19" spans="1:11" ht="12.75">
      <c r="A19" s="33" t="s">
        <v>29</v>
      </c>
      <c r="B19" s="39">
        <f>+B10-B18</f>
        <v>43342957</v>
      </c>
      <c r="C19" s="40">
        <f aca="true" t="shared" si="2" ref="C19:K19">+C10-C18</f>
        <v>13846679</v>
      </c>
      <c r="D19" s="41">
        <f t="shared" si="2"/>
        <v>43009277</v>
      </c>
      <c r="E19" s="39">
        <f t="shared" si="2"/>
        <v>-70369588</v>
      </c>
      <c r="F19" s="40">
        <f t="shared" si="2"/>
        <v>-67952535</v>
      </c>
      <c r="G19" s="42">
        <f t="shared" si="2"/>
        <v>-67952535</v>
      </c>
      <c r="H19" s="43">
        <f t="shared" si="2"/>
        <v>-11978487</v>
      </c>
      <c r="I19" s="39">
        <f t="shared" si="2"/>
        <v>-80042213</v>
      </c>
      <c r="J19" s="40">
        <f t="shared" si="2"/>
        <v>-72087043</v>
      </c>
      <c r="K19" s="42">
        <f t="shared" si="2"/>
        <v>-71797112</v>
      </c>
    </row>
    <row r="20" spans="1:11" ht="20.25">
      <c r="A20" s="44" t="s">
        <v>30</v>
      </c>
      <c r="B20" s="45">
        <v>57059187</v>
      </c>
      <c r="C20" s="46">
        <v>131703465</v>
      </c>
      <c r="D20" s="47">
        <v>52634862</v>
      </c>
      <c r="E20" s="45">
        <v>68203800</v>
      </c>
      <c r="F20" s="46">
        <v>75003800</v>
      </c>
      <c r="G20" s="48">
        <v>75003800</v>
      </c>
      <c r="H20" s="49">
        <v>52942177</v>
      </c>
      <c r="I20" s="45">
        <v>85947360</v>
      </c>
      <c r="J20" s="46">
        <v>85318400</v>
      </c>
      <c r="K20" s="48">
        <v>108583120</v>
      </c>
    </row>
    <row r="21" spans="1:11" ht="12.75">
      <c r="A21" s="22" t="s">
        <v>97</v>
      </c>
      <c r="B21" s="50">
        <v>61135023</v>
      </c>
      <c r="C21" s="51">
        <v>0</v>
      </c>
      <c r="D21" s="52">
        <v>128700</v>
      </c>
      <c r="E21" s="50">
        <v>20000000</v>
      </c>
      <c r="F21" s="51">
        <v>20019318</v>
      </c>
      <c r="G21" s="53">
        <v>20019318</v>
      </c>
      <c r="H21" s="54">
        <v>0</v>
      </c>
      <c r="I21" s="50">
        <v>11800000</v>
      </c>
      <c r="J21" s="51">
        <v>16900000</v>
      </c>
      <c r="K21" s="53">
        <v>10000000</v>
      </c>
    </row>
    <row r="22" spans="1:11" ht="12.75">
      <c r="A22" s="55" t="s">
        <v>98</v>
      </c>
      <c r="B22" s="56">
        <f>SUM(B19:B21)</f>
        <v>161537167</v>
      </c>
      <c r="C22" s="57">
        <f aca="true" t="shared" si="3" ref="C22:K22">SUM(C19:C21)</f>
        <v>145550144</v>
      </c>
      <c r="D22" s="58">
        <f t="shared" si="3"/>
        <v>95772839</v>
      </c>
      <c r="E22" s="56">
        <f t="shared" si="3"/>
        <v>17834212</v>
      </c>
      <c r="F22" s="57">
        <f t="shared" si="3"/>
        <v>27070583</v>
      </c>
      <c r="G22" s="59">
        <f t="shared" si="3"/>
        <v>27070583</v>
      </c>
      <c r="H22" s="60">
        <f t="shared" si="3"/>
        <v>40963690</v>
      </c>
      <c r="I22" s="56">
        <f t="shared" si="3"/>
        <v>17705147</v>
      </c>
      <c r="J22" s="57">
        <f t="shared" si="3"/>
        <v>30131357</v>
      </c>
      <c r="K22" s="59">
        <f t="shared" si="3"/>
        <v>46786008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161537167</v>
      </c>
      <c r="C24" s="40">
        <f aca="true" t="shared" si="4" ref="C24:K24">SUM(C22:C23)</f>
        <v>145550144</v>
      </c>
      <c r="D24" s="41">
        <f t="shared" si="4"/>
        <v>95772839</v>
      </c>
      <c r="E24" s="39">
        <f t="shared" si="4"/>
        <v>17834212</v>
      </c>
      <c r="F24" s="40">
        <f t="shared" si="4"/>
        <v>27070583</v>
      </c>
      <c r="G24" s="42">
        <f t="shared" si="4"/>
        <v>27070583</v>
      </c>
      <c r="H24" s="43">
        <f t="shared" si="4"/>
        <v>40963690</v>
      </c>
      <c r="I24" s="39">
        <f t="shared" si="4"/>
        <v>17705147</v>
      </c>
      <c r="J24" s="40">
        <f t="shared" si="4"/>
        <v>30131357</v>
      </c>
      <c r="K24" s="42">
        <f t="shared" si="4"/>
        <v>46786008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274433242</v>
      </c>
      <c r="C27" s="7">
        <v>332842515</v>
      </c>
      <c r="D27" s="69">
        <v>268129046</v>
      </c>
      <c r="E27" s="70">
        <v>374409544</v>
      </c>
      <c r="F27" s="7">
        <v>391144759</v>
      </c>
      <c r="G27" s="71">
        <v>391144759</v>
      </c>
      <c r="H27" s="72">
        <v>40225840</v>
      </c>
      <c r="I27" s="70">
        <v>462136912</v>
      </c>
      <c r="J27" s="7">
        <v>390697105</v>
      </c>
      <c r="K27" s="71">
        <v>409026852</v>
      </c>
    </row>
    <row r="28" spans="1:11" ht="12.75">
      <c r="A28" s="73" t="s">
        <v>34</v>
      </c>
      <c r="B28" s="6">
        <v>119019252</v>
      </c>
      <c r="C28" s="6">
        <v>131343464</v>
      </c>
      <c r="D28" s="23">
        <v>52433062</v>
      </c>
      <c r="E28" s="24">
        <v>88203800</v>
      </c>
      <c r="F28" s="6">
        <v>95023118</v>
      </c>
      <c r="G28" s="25">
        <v>95023118</v>
      </c>
      <c r="H28" s="26">
        <v>0</v>
      </c>
      <c r="I28" s="24">
        <v>130367360</v>
      </c>
      <c r="J28" s="6">
        <v>144118400</v>
      </c>
      <c r="K28" s="25">
        <v>158583124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86449612</v>
      </c>
      <c r="C30" s="6">
        <v>108059080</v>
      </c>
      <c r="D30" s="23">
        <v>7328931</v>
      </c>
      <c r="E30" s="24">
        <v>14550000</v>
      </c>
      <c r="F30" s="6">
        <v>28231852</v>
      </c>
      <c r="G30" s="25">
        <v>28231852</v>
      </c>
      <c r="H30" s="26">
        <v>0</v>
      </c>
      <c r="I30" s="24">
        <v>13980000</v>
      </c>
      <c r="J30" s="6">
        <v>17610000</v>
      </c>
      <c r="K30" s="25">
        <v>21500004</v>
      </c>
    </row>
    <row r="31" spans="1:11" ht="12.75">
      <c r="A31" s="22" t="s">
        <v>36</v>
      </c>
      <c r="B31" s="6">
        <v>68964378</v>
      </c>
      <c r="C31" s="6">
        <v>93439971</v>
      </c>
      <c r="D31" s="23">
        <v>10138506</v>
      </c>
      <c r="E31" s="24">
        <v>11505120</v>
      </c>
      <c r="F31" s="6">
        <v>11717418</v>
      </c>
      <c r="G31" s="25">
        <v>11717418</v>
      </c>
      <c r="H31" s="26">
        <v>0</v>
      </c>
      <c r="I31" s="24">
        <v>13386483</v>
      </c>
      <c r="J31" s="6">
        <v>11426829</v>
      </c>
      <c r="K31" s="25">
        <v>12023724</v>
      </c>
    </row>
    <row r="32" spans="1:11" ht="12.75">
      <c r="A32" s="33" t="s">
        <v>37</v>
      </c>
      <c r="B32" s="7">
        <f>SUM(B28:B31)</f>
        <v>274433242</v>
      </c>
      <c r="C32" s="7">
        <f aca="true" t="shared" si="5" ref="C32:K32">SUM(C28:C31)</f>
        <v>332842515</v>
      </c>
      <c r="D32" s="69">
        <f t="shared" si="5"/>
        <v>69900499</v>
      </c>
      <c r="E32" s="70">
        <f t="shared" si="5"/>
        <v>114258920</v>
      </c>
      <c r="F32" s="7">
        <f t="shared" si="5"/>
        <v>134972388</v>
      </c>
      <c r="G32" s="71">
        <f t="shared" si="5"/>
        <v>134972388</v>
      </c>
      <c r="H32" s="72">
        <f t="shared" si="5"/>
        <v>0</v>
      </c>
      <c r="I32" s="70">
        <f t="shared" si="5"/>
        <v>157733843</v>
      </c>
      <c r="J32" s="7">
        <f t="shared" si="5"/>
        <v>173155229</v>
      </c>
      <c r="K32" s="71">
        <f t="shared" si="5"/>
        <v>192106852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854267009</v>
      </c>
      <c r="C35" s="6">
        <v>854195292</v>
      </c>
      <c r="D35" s="23">
        <v>955879254</v>
      </c>
      <c r="E35" s="24">
        <v>-192647370</v>
      </c>
      <c r="F35" s="6">
        <v>-200406801</v>
      </c>
      <c r="G35" s="25">
        <v>-200406801</v>
      </c>
      <c r="H35" s="26">
        <v>-35364703</v>
      </c>
      <c r="I35" s="24">
        <v>-314889279</v>
      </c>
      <c r="J35" s="6">
        <v>-227472014</v>
      </c>
      <c r="K35" s="25">
        <v>-223747223</v>
      </c>
    </row>
    <row r="36" spans="1:11" ht="12.75">
      <c r="A36" s="22" t="s">
        <v>40</v>
      </c>
      <c r="B36" s="6">
        <v>6075051893</v>
      </c>
      <c r="C36" s="6">
        <v>6262343946</v>
      </c>
      <c r="D36" s="23">
        <v>6364104163</v>
      </c>
      <c r="E36" s="24">
        <v>210481582</v>
      </c>
      <c r="F36" s="6">
        <v>227477384</v>
      </c>
      <c r="G36" s="25">
        <v>227477384</v>
      </c>
      <c r="H36" s="26">
        <v>168828486</v>
      </c>
      <c r="I36" s="24">
        <v>332594426</v>
      </c>
      <c r="J36" s="6">
        <v>257603371</v>
      </c>
      <c r="K36" s="25">
        <v>270533231</v>
      </c>
    </row>
    <row r="37" spans="1:11" ht="12.75">
      <c r="A37" s="22" t="s">
        <v>41</v>
      </c>
      <c r="B37" s="6">
        <v>268572985</v>
      </c>
      <c r="C37" s="6">
        <v>280762313</v>
      </c>
      <c r="D37" s="23">
        <v>262223634</v>
      </c>
      <c r="E37" s="24">
        <v>0</v>
      </c>
      <c r="F37" s="6">
        <v>0</v>
      </c>
      <c r="G37" s="25">
        <v>0</v>
      </c>
      <c r="H37" s="26">
        <v>-30613396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182502264</v>
      </c>
      <c r="C38" s="6">
        <v>189464078</v>
      </c>
      <c r="D38" s="23">
        <v>315965553</v>
      </c>
      <c r="E38" s="24">
        <v>0</v>
      </c>
      <c r="F38" s="6">
        <v>0</v>
      </c>
      <c r="G38" s="25">
        <v>0</v>
      </c>
      <c r="H38" s="26">
        <v>123383962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6478243653</v>
      </c>
      <c r="C39" s="6">
        <v>6646312847</v>
      </c>
      <c r="D39" s="23">
        <v>6648562146</v>
      </c>
      <c r="E39" s="24">
        <v>0</v>
      </c>
      <c r="F39" s="6">
        <v>0</v>
      </c>
      <c r="G39" s="25">
        <v>0</v>
      </c>
      <c r="H39" s="26">
        <v>-270366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271161856</v>
      </c>
      <c r="C42" s="6">
        <v>253077915</v>
      </c>
      <c r="D42" s="23">
        <v>-54585213</v>
      </c>
      <c r="E42" s="24">
        <v>73977956</v>
      </c>
      <c r="F42" s="6">
        <v>78662075</v>
      </c>
      <c r="G42" s="25">
        <v>78662075</v>
      </c>
      <c r="H42" s="26">
        <v>-158655317</v>
      </c>
      <c r="I42" s="24">
        <v>-1126985068</v>
      </c>
      <c r="J42" s="6">
        <v>-1235204438</v>
      </c>
      <c r="K42" s="25">
        <v>-1324596540</v>
      </c>
    </row>
    <row r="43" spans="1:11" ht="12.75">
      <c r="A43" s="22" t="s">
        <v>46</v>
      </c>
      <c r="B43" s="6">
        <v>-287651458</v>
      </c>
      <c r="C43" s="6">
        <v>-244826585</v>
      </c>
      <c r="D43" s="23">
        <v>-272344034</v>
      </c>
      <c r="E43" s="24">
        <v>-374409544</v>
      </c>
      <c r="F43" s="6">
        <v>-391144759</v>
      </c>
      <c r="G43" s="25">
        <v>-391144759</v>
      </c>
      <c r="H43" s="26">
        <v>-325528943</v>
      </c>
      <c r="I43" s="24">
        <v>-462136912</v>
      </c>
      <c r="J43" s="6">
        <v>-390697105</v>
      </c>
      <c r="K43" s="25">
        <v>-409026852</v>
      </c>
    </row>
    <row r="44" spans="1:11" ht="12.75">
      <c r="A44" s="22" t="s">
        <v>47</v>
      </c>
      <c r="B44" s="6">
        <v>-1982262</v>
      </c>
      <c r="C44" s="6">
        <v>-4812993</v>
      </c>
      <c r="D44" s="23">
        <v>85589928</v>
      </c>
      <c r="E44" s="24">
        <v>-92148566</v>
      </c>
      <c r="F44" s="6">
        <v>0</v>
      </c>
      <c r="G44" s="25">
        <v>0</v>
      </c>
      <c r="H44" s="26">
        <v>162123854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80463242</v>
      </c>
      <c r="C45" s="7">
        <v>83901579</v>
      </c>
      <c r="D45" s="69">
        <v>324519880</v>
      </c>
      <c r="E45" s="70">
        <v>-392580154</v>
      </c>
      <c r="F45" s="7">
        <v>-312482684</v>
      </c>
      <c r="G45" s="71">
        <v>-312482684</v>
      </c>
      <c r="H45" s="72">
        <v>-322060406</v>
      </c>
      <c r="I45" s="70">
        <v>-1589121980</v>
      </c>
      <c r="J45" s="7">
        <v>-1625901543</v>
      </c>
      <c r="K45" s="71">
        <v>-1733623392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565463242</v>
      </c>
      <c r="C48" s="6">
        <v>567034886</v>
      </c>
      <c r="D48" s="23">
        <v>663745236</v>
      </c>
      <c r="E48" s="24">
        <v>-465956541</v>
      </c>
      <c r="F48" s="6">
        <v>-478878336</v>
      </c>
      <c r="G48" s="25">
        <v>-478878336</v>
      </c>
      <c r="H48" s="26">
        <v>-47728363</v>
      </c>
      <c r="I48" s="24">
        <v>-1558606484</v>
      </c>
      <c r="J48" s="6">
        <v>-1593658406</v>
      </c>
      <c r="K48" s="25">
        <v>-1699852918</v>
      </c>
    </row>
    <row r="49" spans="1:11" ht="12.75">
      <c r="A49" s="22" t="s">
        <v>51</v>
      </c>
      <c r="B49" s="6">
        <f>+B75</f>
        <v>50722954.901746824</v>
      </c>
      <c r="C49" s="6">
        <f aca="true" t="shared" si="6" ref="C49:K49">+C75</f>
        <v>57773936.45195903</v>
      </c>
      <c r="D49" s="23">
        <f t="shared" si="6"/>
        <v>59018030.08598536</v>
      </c>
      <c r="E49" s="24">
        <f t="shared" si="6"/>
        <v>-250206142.06904584</v>
      </c>
      <c r="F49" s="6">
        <f t="shared" si="6"/>
        <v>-254736643.84564832</v>
      </c>
      <c r="G49" s="25">
        <f t="shared" si="6"/>
        <v>-254736643.84564832</v>
      </c>
      <c r="H49" s="26">
        <f t="shared" si="6"/>
        <v>-31526278.801041387</v>
      </c>
      <c r="I49" s="24">
        <f t="shared" si="6"/>
        <v>-90691231.94294356</v>
      </c>
      <c r="J49" s="6">
        <f t="shared" si="6"/>
        <v>-94870235.74424373</v>
      </c>
      <c r="K49" s="25">
        <f t="shared" si="6"/>
        <v>-99497379.06802212</v>
      </c>
    </row>
    <row r="50" spans="1:11" ht="12.75">
      <c r="A50" s="33" t="s">
        <v>52</v>
      </c>
      <c r="B50" s="7">
        <f>+B48-B49</f>
        <v>514740287.0982532</v>
      </c>
      <c r="C50" s="7">
        <f aca="true" t="shared" si="7" ref="C50:K50">+C48-C49</f>
        <v>509260949.548041</v>
      </c>
      <c r="D50" s="69">
        <f t="shared" si="7"/>
        <v>604727205.9140146</v>
      </c>
      <c r="E50" s="70">
        <f t="shared" si="7"/>
        <v>-215750398.93095416</v>
      </c>
      <c r="F50" s="7">
        <f t="shared" si="7"/>
        <v>-224141692.15435168</v>
      </c>
      <c r="G50" s="71">
        <f t="shared" si="7"/>
        <v>-224141692.15435168</v>
      </c>
      <c r="H50" s="72">
        <f t="shared" si="7"/>
        <v>-16202084.198958613</v>
      </c>
      <c r="I50" s="70">
        <f t="shared" si="7"/>
        <v>-1467915252.0570564</v>
      </c>
      <c r="J50" s="7">
        <f t="shared" si="7"/>
        <v>-1498788170.2557564</v>
      </c>
      <c r="K50" s="71">
        <f t="shared" si="7"/>
        <v>-1600355538.931978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6075051891</v>
      </c>
      <c r="C53" s="6">
        <v>6262343948</v>
      </c>
      <c r="D53" s="23">
        <v>6364104163</v>
      </c>
      <c r="E53" s="24">
        <v>210481582</v>
      </c>
      <c r="F53" s="6">
        <v>227477384</v>
      </c>
      <c r="G53" s="25">
        <v>227477384</v>
      </c>
      <c r="H53" s="26">
        <v>168828486</v>
      </c>
      <c r="I53" s="24">
        <v>332594426</v>
      </c>
      <c r="J53" s="6">
        <v>257603371</v>
      </c>
      <c r="K53" s="25">
        <v>270533231</v>
      </c>
    </row>
    <row r="54" spans="1:11" ht="12.75">
      <c r="A54" s="22" t="s">
        <v>55</v>
      </c>
      <c r="B54" s="6">
        <v>160712354</v>
      </c>
      <c r="C54" s="6">
        <v>160776927</v>
      </c>
      <c r="D54" s="23">
        <v>0</v>
      </c>
      <c r="E54" s="24">
        <v>162601862</v>
      </c>
      <c r="F54" s="6">
        <v>162491275</v>
      </c>
      <c r="G54" s="25">
        <v>162491275</v>
      </c>
      <c r="H54" s="26">
        <v>122006290</v>
      </c>
      <c r="I54" s="24">
        <v>171562486</v>
      </c>
      <c r="J54" s="6">
        <v>174993734</v>
      </c>
      <c r="K54" s="25">
        <v>178493621</v>
      </c>
    </row>
    <row r="55" spans="1:11" ht="12.75">
      <c r="A55" s="22" t="s">
        <v>56</v>
      </c>
      <c r="B55" s="6">
        <v>85339501</v>
      </c>
      <c r="C55" s="6">
        <v>80255888</v>
      </c>
      <c r="D55" s="23">
        <v>97886995</v>
      </c>
      <c r="E55" s="24">
        <v>150512420</v>
      </c>
      <c r="F55" s="6">
        <v>157257078</v>
      </c>
      <c r="G55" s="25">
        <v>157257078</v>
      </c>
      <c r="H55" s="26">
        <v>38682539</v>
      </c>
      <c r="I55" s="24">
        <v>187726679</v>
      </c>
      <c r="J55" s="6">
        <v>129798109</v>
      </c>
      <c r="K55" s="25">
        <v>171880680</v>
      </c>
    </row>
    <row r="56" spans="1:11" ht="12.75">
      <c r="A56" s="22" t="s">
        <v>57</v>
      </c>
      <c r="B56" s="6">
        <v>65327052</v>
      </c>
      <c r="C56" s="6">
        <v>73356507</v>
      </c>
      <c r="D56" s="23">
        <v>75271844</v>
      </c>
      <c r="E56" s="24">
        <v>88952003</v>
      </c>
      <c r="F56" s="6">
        <v>96166026</v>
      </c>
      <c r="G56" s="25">
        <v>96166026</v>
      </c>
      <c r="H56" s="26">
        <v>63555430</v>
      </c>
      <c r="I56" s="24">
        <v>97057622</v>
      </c>
      <c r="J56" s="6">
        <v>103938325</v>
      </c>
      <c r="K56" s="25">
        <v>109687848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64731555</v>
      </c>
      <c r="C59" s="6">
        <v>68734001</v>
      </c>
      <c r="D59" s="23">
        <v>75901518</v>
      </c>
      <c r="E59" s="24">
        <v>86698235</v>
      </c>
      <c r="F59" s="6">
        <v>85716883</v>
      </c>
      <c r="G59" s="25">
        <v>85716883</v>
      </c>
      <c r="H59" s="26">
        <v>85716883</v>
      </c>
      <c r="I59" s="24">
        <v>95379152</v>
      </c>
      <c r="J59" s="6">
        <v>103233390</v>
      </c>
      <c r="K59" s="25">
        <v>111591609</v>
      </c>
    </row>
    <row r="60" spans="1:11" ht="12.75">
      <c r="A60" s="90" t="s">
        <v>60</v>
      </c>
      <c r="B60" s="6">
        <v>0</v>
      </c>
      <c r="C60" s="6">
        <v>0</v>
      </c>
      <c r="D60" s="23">
        <v>15100966</v>
      </c>
      <c r="E60" s="24">
        <v>17356186</v>
      </c>
      <c r="F60" s="6">
        <v>15423854</v>
      </c>
      <c r="G60" s="25">
        <v>15423854</v>
      </c>
      <c r="H60" s="26">
        <v>15423854</v>
      </c>
      <c r="I60" s="24">
        <v>22076584</v>
      </c>
      <c r="J60" s="6">
        <v>23897581</v>
      </c>
      <c r="K60" s="25">
        <v>25746700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4279</v>
      </c>
      <c r="J62" s="98">
        <v>4493</v>
      </c>
      <c r="K62" s="99">
        <v>4717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7567</v>
      </c>
      <c r="F63" s="98">
        <v>7409</v>
      </c>
      <c r="G63" s="99">
        <v>7409</v>
      </c>
      <c r="H63" s="100">
        <v>7409</v>
      </c>
      <c r="I63" s="97">
        <v>7567</v>
      </c>
      <c r="J63" s="98">
        <v>7946</v>
      </c>
      <c r="K63" s="99">
        <v>8343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18825</v>
      </c>
      <c r="C65" s="98">
        <v>18825</v>
      </c>
      <c r="D65" s="99">
        <v>18825</v>
      </c>
      <c r="E65" s="97">
        <v>18825</v>
      </c>
      <c r="F65" s="98">
        <v>18825</v>
      </c>
      <c r="G65" s="99">
        <v>18825</v>
      </c>
      <c r="H65" s="100">
        <v>18825</v>
      </c>
      <c r="I65" s="97">
        <v>30711</v>
      </c>
      <c r="J65" s="98">
        <v>32247</v>
      </c>
      <c r="K65" s="99">
        <v>33859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1.0060213156920037</v>
      </c>
      <c r="C70" s="5">
        <f aca="true" t="shared" si="8" ref="C70:K70">IF(ISERROR(C71/C72),0,(C71/C72))</f>
        <v>0.9784895438793346</v>
      </c>
      <c r="D70" s="5">
        <f t="shared" si="8"/>
        <v>0.767101667137257</v>
      </c>
      <c r="E70" s="5">
        <f t="shared" si="8"/>
        <v>0.9154692510082139</v>
      </c>
      <c r="F70" s="5">
        <f t="shared" si="8"/>
        <v>0.9147672628214885</v>
      </c>
      <c r="G70" s="5">
        <f t="shared" si="8"/>
        <v>0.9147672628214885</v>
      </c>
      <c r="H70" s="5">
        <f t="shared" si="8"/>
        <v>0.7402707385598991</v>
      </c>
      <c r="I70" s="5">
        <f t="shared" si="8"/>
        <v>0.07016389749158976</v>
      </c>
      <c r="J70" s="5">
        <f t="shared" si="8"/>
        <v>0.06691520574390442</v>
      </c>
      <c r="K70" s="5">
        <f t="shared" si="8"/>
        <v>0.06501914304370733</v>
      </c>
    </row>
    <row r="71" spans="1:11" ht="12.75" hidden="1">
      <c r="A71" s="2" t="s">
        <v>101</v>
      </c>
      <c r="B71" s="2">
        <f>+B83</f>
        <v>1071526445</v>
      </c>
      <c r="C71" s="2">
        <f aca="true" t="shared" si="9" ref="C71:K71">+C83</f>
        <v>1100341701</v>
      </c>
      <c r="D71" s="2">
        <f t="shared" si="9"/>
        <v>927908803</v>
      </c>
      <c r="E71" s="2">
        <f t="shared" si="9"/>
        <v>1154393681</v>
      </c>
      <c r="F71" s="2">
        <f t="shared" si="9"/>
        <v>1191471232</v>
      </c>
      <c r="G71" s="2">
        <f t="shared" si="9"/>
        <v>1191471232</v>
      </c>
      <c r="H71" s="2">
        <f t="shared" si="9"/>
        <v>678791575</v>
      </c>
      <c r="I71" s="2">
        <f t="shared" si="9"/>
        <v>97556216</v>
      </c>
      <c r="J71" s="2">
        <f t="shared" si="9"/>
        <v>101687008</v>
      </c>
      <c r="K71" s="2">
        <f t="shared" si="9"/>
        <v>106430045</v>
      </c>
    </row>
    <row r="72" spans="1:11" ht="12.75" hidden="1">
      <c r="A72" s="2" t="s">
        <v>102</v>
      </c>
      <c r="B72" s="2">
        <f>+B77</f>
        <v>1065113063</v>
      </c>
      <c r="C72" s="2">
        <f aca="true" t="shared" si="10" ref="C72:K72">+C77</f>
        <v>1124530873</v>
      </c>
      <c r="D72" s="2">
        <f t="shared" si="10"/>
        <v>1209629496</v>
      </c>
      <c r="E72" s="2">
        <f t="shared" si="10"/>
        <v>1260985751</v>
      </c>
      <c r="F72" s="2">
        <f t="shared" si="10"/>
        <v>1302485649</v>
      </c>
      <c r="G72" s="2">
        <f t="shared" si="10"/>
        <v>1302485649</v>
      </c>
      <c r="H72" s="2">
        <f t="shared" si="10"/>
        <v>916950434</v>
      </c>
      <c r="I72" s="2">
        <f t="shared" si="10"/>
        <v>1390404745</v>
      </c>
      <c r="J72" s="2">
        <f t="shared" si="10"/>
        <v>1519639772</v>
      </c>
      <c r="K72" s="2">
        <f t="shared" si="10"/>
        <v>1636903226</v>
      </c>
    </row>
    <row r="73" spans="1:11" ht="12.75" hidden="1">
      <c r="A73" s="2" t="s">
        <v>103</v>
      </c>
      <c r="B73" s="2">
        <f>+B74</f>
        <v>-22237037.83333333</v>
      </c>
      <c r="C73" s="2">
        <f aca="true" t="shared" si="11" ref="C73:K73">+(C78+C80+C81+C82)-(B78+B80+B81+B82)</f>
        <v>-789127</v>
      </c>
      <c r="D73" s="2">
        <f t="shared" si="11"/>
        <v>8490660</v>
      </c>
      <c r="E73" s="2">
        <f t="shared" si="11"/>
        <v>146457912</v>
      </c>
      <c r="F73" s="2">
        <f>+(F78+F80+F81+F82)-(D78+D80+D81+D82)</f>
        <v>151620276</v>
      </c>
      <c r="G73" s="2">
        <f>+(G78+G80+G81+G82)-(D78+D80+D81+D82)</f>
        <v>151620276</v>
      </c>
      <c r="H73" s="2">
        <f>+(H78+H80+H81+H82)-(D78+D80+D81+D82)</f>
        <v>-120010191</v>
      </c>
      <c r="I73" s="2">
        <f>+(I78+I80+I81+I82)-(E78+E80+E81+E82)</f>
        <v>1019253460</v>
      </c>
      <c r="J73" s="2">
        <f t="shared" si="11"/>
        <v>125205344</v>
      </c>
      <c r="K73" s="2">
        <f t="shared" si="11"/>
        <v>112510254</v>
      </c>
    </row>
    <row r="74" spans="1:11" ht="12.75" hidden="1">
      <c r="A74" s="2" t="s">
        <v>104</v>
      </c>
      <c r="B74" s="2">
        <f>+TREND(C74:E74)</f>
        <v>-22237037.83333333</v>
      </c>
      <c r="C74" s="2">
        <f>+C73</f>
        <v>-789127</v>
      </c>
      <c r="D74" s="2">
        <f aca="true" t="shared" si="12" ref="D74:K74">+D73</f>
        <v>8490660</v>
      </c>
      <c r="E74" s="2">
        <f t="shared" si="12"/>
        <v>146457912</v>
      </c>
      <c r="F74" s="2">
        <f t="shared" si="12"/>
        <v>151620276</v>
      </c>
      <c r="G74" s="2">
        <f t="shared" si="12"/>
        <v>151620276</v>
      </c>
      <c r="H74" s="2">
        <f t="shared" si="12"/>
        <v>-120010191</v>
      </c>
      <c r="I74" s="2">
        <f t="shared" si="12"/>
        <v>1019253460</v>
      </c>
      <c r="J74" s="2">
        <f t="shared" si="12"/>
        <v>125205344</v>
      </c>
      <c r="K74" s="2">
        <f t="shared" si="12"/>
        <v>112510254</v>
      </c>
    </row>
    <row r="75" spans="1:11" ht="12.75" hidden="1">
      <c r="A75" s="2" t="s">
        <v>105</v>
      </c>
      <c r="B75" s="2">
        <f>+B84-(((B80+B81+B78)*B70)-B79)</f>
        <v>50722954.901746824</v>
      </c>
      <c r="C75" s="2">
        <f aca="true" t="shared" si="13" ref="C75:K75">+C84-(((C80+C81+C78)*C70)-C79)</f>
        <v>57773936.45195903</v>
      </c>
      <c r="D75" s="2">
        <f t="shared" si="13"/>
        <v>59018030.08598536</v>
      </c>
      <c r="E75" s="2">
        <f t="shared" si="13"/>
        <v>-250206142.06904584</v>
      </c>
      <c r="F75" s="2">
        <f t="shared" si="13"/>
        <v>-254736643.84564832</v>
      </c>
      <c r="G75" s="2">
        <f t="shared" si="13"/>
        <v>-254736643.84564832</v>
      </c>
      <c r="H75" s="2">
        <f t="shared" si="13"/>
        <v>-31526278.801041387</v>
      </c>
      <c r="I75" s="2">
        <f t="shared" si="13"/>
        <v>-90691231.94294356</v>
      </c>
      <c r="J75" s="2">
        <f t="shared" si="13"/>
        <v>-94870235.74424373</v>
      </c>
      <c r="K75" s="2">
        <f t="shared" si="13"/>
        <v>-99497379.06802212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1065113063</v>
      </c>
      <c r="C77" s="3">
        <v>1124530873</v>
      </c>
      <c r="D77" s="3">
        <v>1209629496</v>
      </c>
      <c r="E77" s="3">
        <v>1260985751</v>
      </c>
      <c r="F77" s="3">
        <v>1302485649</v>
      </c>
      <c r="G77" s="3">
        <v>1302485649</v>
      </c>
      <c r="H77" s="3">
        <v>916950434</v>
      </c>
      <c r="I77" s="3">
        <v>1390404745</v>
      </c>
      <c r="J77" s="3">
        <v>1519639772</v>
      </c>
      <c r="K77" s="3">
        <v>1636903226</v>
      </c>
    </row>
    <row r="78" spans="1:11" ht="13.5" hidden="1">
      <c r="A78" s="1" t="s">
        <v>67</v>
      </c>
      <c r="B78" s="3">
        <v>21239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170548180</v>
      </c>
      <c r="C79" s="3">
        <v>173551698</v>
      </c>
      <c r="D79" s="3">
        <v>156317125</v>
      </c>
      <c r="E79" s="3">
        <v>0</v>
      </c>
      <c r="F79" s="3">
        <v>0</v>
      </c>
      <c r="G79" s="3">
        <v>0</v>
      </c>
      <c r="H79" s="3">
        <v>-26459247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73504781</v>
      </c>
      <c r="C80" s="3">
        <v>78207627</v>
      </c>
      <c r="D80" s="3">
        <v>88401472</v>
      </c>
      <c r="E80" s="3">
        <v>273237028</v>
      </c>
      <c r="F80" s="3">
        <v>278397735</v>
      </c>
      <c r="G80" s="3">
        <v>278397735</v>
      </c>
      <c r="H80" s="3">
        <v>13621892</v>
      </c>
      <c r="I80" s="3">
        <v>1292562631</v>
      </c>
      <c r="J80" s="3">
        <v>1417767975</v>
      </c>
      <c r="K80" s="3">
        <v>1530278229</v>
      </c>
    </row>
    <row r="81" spans="1:11" ht="13.5" hidden="1">
      <c r="A81" s="1" t="s">
        <v>70</v>
      </c>
      <c r="B81" s="3">
        <v>45582018</v>
      </c>
      <c r="C81" s="3">
        <v>40115315</v>
      </c>
      <c r="D81" s="3">
        <v>38438423</v>
      </c>
      <c r="E81" s="3">
        <v>72143</v>
      </c>
      <c r="F81" s="3">
        <v>73800</v>
      </c>
      <c r="G81" s="3">
        <v>73800</v>
      </c>
      <c r="H81" s="3">
        <v>-6777056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41688</v>
      </c>
      <c r="C82" s="3">
        <v>37657</v>
      </c>
      <c r="D82" s="3">
        <v>11364</v>
      </c>
      <c r="E82" s="3">
        <v>0</v>
      </c>
      <c r="F82" s="3">
        <v>0</v>
      </c>
      <c r="G82" s="3">
        <v>0</v>
      </c>
      <c r="H82" s="3">
        <v>-3768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1071526445</v>
      </c>
      <c r="C83" s="3">
        <v>1100341701</v>
      </c>
      <c r="D83" s="3">
        <v>927908803</v>
      </c>
      <c r="E83" s="3">
        <v>1154393681</v>
      </c>
      <c r="F83" s="3">
        <v>1191471232</v>
      </c>
      <c r="G83" s="3">
        <v>1191471232</v>
      </c>
      <c r="H83" s="3">
        <v>678791575</v>
      </c>
      <c r="I83" s="3">
        <v>97556216</v>
      </c>
      <c r="J83" s="3">
        <v>101687008</v>
      </c>
      <c r="K83" s="3">
        <v>106430045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29065057</v>
      </c>
      <c r="C5" s="6">
        <v>53459889</v>
      </c>
      <c r="D5" s="23">
        <v>35496648</v>
      </c>
      <c r="E5" s="24">
        <v>60152947</v>
      </c>
      <c r="F5" s="6">
        <v>59770323</v>
      </c>
      <c r="G5" s="25">
        <v>59770323</v>
      </c>
      <c r="H5" s="26">
        <v>49113321</v>
      </c>
      <c r="I5" s="24">
        <v>-5796984</v>
      </c>
      <c r="J5" s="6">
        <v>-5796984</v>
      </c>
      <c r="K5" s="25">
        <v>-6110021</v>
      </c>
    </row>
    <row r="6" spans="1:11" ht="12.75">
      <c r="A6" s="22" t="s">
        <v>19</v>
      </c>
      <c r="B6" s="6">
        <v>74237961</v>
      </c>
      <c r="C6" s="6">
        <v>86022234</v>
      </c>
      <c r="D6" s="23">
        <v>98780419</v>
      </c>
      <c r="E6" s="24">
        <v>189906233</v>
      </c>
      <c r="F6" s="6">
        <v>112577027</v>
      </c>
      <c r="G6" s="25">
        <v>112577027</v>
      </c>
      <c r="H6" s="26">
        <v>100929378</v>
      </c>
      <c r="I6" s="24">
        <v>135018898</v>
      </c>
      <c r="J6" s="6">
        <v>269983200</v>
      </c>
      <c r="K6" s="25">
        <v>142308445</v>
      </c>
    </row>
    <row r="7" spans="1:11" ht="12.75">
      <c r="A7" s="22" t="s">
        <v>20</v>
      </c>
      <c r="B7" s="6">
        <v>546059</v>
      </c>
      <c r="C7" s="6">
        <v>642809</v>
      </c>
      <c r="D7" s="23">
        <v>928581</v>
      </c>
      <c r="E7" s="24">
        <v>761145</v>
      </c>
      <c r="F7" s="6">
        <v>1650000</v>
      </c>
      <c r="G7" s="25">
        <v>1650000</v>
      </c>
      <c r="H7" s="26">
        <v>3781378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51409770</v>
      </c>
      <c r="C8" s="6">
        <v>63131067</v>
      </c>
      <c r="D8" s="23">
        <v>101975323</v>
      </c>
      <c r="E8" s="24">
        <v>57124199</v>
      </c>
      <c r="F8" s="6">
        <v>61966688</v>
      </c>
      <c r="G8" s="25">
        <v>61966688</v>
      </c>
      <c r="H8" s="26">
        <v>61798557</v>
      </c>
      <c r="I8" s="24">
        <v>-27211283</v>
      </c>
      <c r="J8" s="6">
        <v>-54573721</v>
      </c>
      <c r="K8" s="25">
        <v>-22033545</v>
      </c>
    </row>
    <row r="9" spans="1:11" ht="12.75">
      <c r="A9" s="22" t="s">
        <v>22</v>
      </c>
      <c r="B9" s="6">
        <v>36027720</v>
      </c>
      <c r="C9" s="6">
        <v>6575156</v>
      </c>
      <c r="D9" s="23">
        <v>18354681</v>
      </c>
      <c r="E9" s="24">
        <v>18277930</v>
      </c>
      <c r="F9" s="6">
        <v>23645965</v>
      </c>
      <c r="G9" s="25">
        <v>23645965</v>
      </c>
      <c r="H9" s="26">
        <v>12754276</v>
      </c>
      <c r="I9" s="24">
        <v>7381536</v>
      </c>
      <c r="J9" s="6">
        <v>14580672</v>
      </c>
      <c r="K9" s="25">
        <v>7775214</v>
      </c>
    </row>
    <row r="10" spans="1:11" ht="20.25">
      <c r="A10" s="27" t="s">
        <v>95</v>
      </c>
      <c r="B10" s="28">
        <f>SUM(B5:B9)</f>
        <v>191286567</v>
      </c>
      <c r="C10" s="29">
        <f aca="true" t="shared" si="0" ref="C10:K10">SUM(C5:C9)</f>
        <v>209831155</v>
      </c>
      <c r="D10" s="30">
        <f t="shared" si="0"/>
        <v>255535652</v>
      </c>
      <c r="E10" s="28">
        <f t="shared" si="0"/>
        <v>326222454</v>
      </c>
      <c r="F10" s="29">
        <f t="shared" si="0"/>
        <v>259610003</v>
      </c>
      <c r="G10" s="31">
        <f t="shared" si="0"/>
        <v>259610003</v>
      </c>
      <c r="H10" s="32">
        <f t="shared" si="0"/>
        <v>228376910</v>
      </c>
      <c r="I10" s="28">
        <f t="shared" si="0"/>
        <v>109392167</v>
      </c>
      <c r="J10" s="29">
        <f t="shared" si="0"/>
        <v>224193167</v>
      </c>
      <c r="K10" s="31">
        <f t="shared" si="0"/>
        <v>121940093</v>
      </c>
    </row>
    <row r="11" spans="1:11" ht="12.75">
      <c r="A11" s="22" t="s">
        <v>23</v>
      </c>
      <c r="B11" s="6">
        <v>69180058</v>
      </c>
      <c r="C11" s="6">
        <v>87617048</v>
      </c>
      <c r="D11" s="23">
        <v>84709531</v>
      </c>
      <c r="E11" s="24">
        <v>87443224</v>
      </c>
      <c r="F11" s="6">
        <v>103293014</v>
      </c>
      <c r="G11" s="25">
        <v>103293014</v>
      </c>
      <c r="H11" s="26">
        <v>97746388</v>
      </c>
      <c r="I11" s="24">
        <v>79441915</v>
      </c>
      <c r="J11" s="6">
        <v>158408962</v>
      </c>
      <c r="K11" s="25">
        <v>83718955</v>
      </c>
    </row>
    <row r="12" spans="1:11" ht="12.75">
      <c r="A12" s="22" t="s">
        <v>24</v>
      </c>
      <c r="B12" s="6">
        <v>5387520</v>
      </c>
      <c r="C12" s="6">
        <v>5560353</v>
      </c>
      <c r="D12" s="23">
        <v>7670440</v>
      </c>
      <c r="E12" s="24">
        <v>5864199</v>
      </c>
      <c r="F12" s="6">
        <v>6918519</v>
      </c>
      <c r="G12" s="25">
        <v>6918519</v>
      </c>
      <c r="H12" s="26">
        <v>6462508</v>
      </c>
      <c r="I12" s="24">
        <v>7328469</v>
      </c>
      <c r="J12" s="6">
        <v>14643260</v>
      </c>
      <c r="K12" s="25">
        <v>7723838</v>
      </c>
    </row>
    <row r="13" spans="1:11" ht="12.75">
      <c r="A13" s="22" t="s">
        <v>96</v>
      </c>
      <c r="B13" s="6">
        <v>45679488</v>
      </c>
      <c r="C13" s="6">
        <v>43736589</v>
      </c>
      <c r="D13" s="23">
        <v>47296249</v>
      </c>
      <c r="E13" s="24">
        <v>2083587</v>
      </c>
      <c r="F13" s="6">
        <v>2000004</v>
      </c>
      <c r="G13" s="25">
        <v>2000004</v>
      </c>
      <c r="H13" s="26">
        <v>0</v>
      </c>
      <c r="I13" s="24">
        <v>23521298</v>
      </c>
      <c r="J13" s="6">
        <v>47041949</v>
      </c>
      <c r="K13" s="25">
        <v>24791431</v>
      </c>
    </row>
    <row r="14" spans="1:11" ht="12.75">
      <c r="A14" s="22" t="s">
        <v>25</v>
      </c>
      <c r="B14" s="6">
        <v>4881687</v>
      </c>
      <c r="C14" s="6">
        <v>5472602</v>
      </c>
      <c r="D14" s="23">
        <v>5427035</v>
      </c>
      <c r="E14" s="24">
        <v>47981472</v>
      </c>
      <c r="F14" s="6">
        <v>3936804</v>
      </c>
      <c r="G14" s="25">
        <v>3936804</v>
      </c>
      <c r="H14" s="26">
        <v>4906927</v>
      </c>
      <c r="I14" s="24">
        <v>4219996</v>
      </c>
      <c r="J14" s="6">
        <v>8432000</v>
      </c>
      <c r="K14" s="25">
        <v>4447660</v>
      </c>
    </row>
    <row r="15" spans="1:11" ht="12.75">
      <c r="A15" s="22" t="s">
        <v>26</v>
      </c>
      <c r="B15" s="6">
        <v>43329237</v>
      </c>
      <c r="C15" s="6">
        <v>50692210</v>
      </c>
      <c r="D15" s="23">
        <v>50253573</v>
      </c>
      <c r="E15" s="24">
        <v>52438606</v>
      </c>
      <c r="F15" s="6">
        <v>57127970</v>
      </c>
      <c r="G15" s="25">
        <v>57127970</v>
      </c>
      <c r="H15" s="26">
        <v>58431820</v>
      </c>
      <c r="I15" s="24">
        <v>30285616</v>
      </c>
      <c r="J15" s="6">
        <v>69039352</v>
      </c>
      <c r="K15" s="25">
        <v>27052804</v>
      </c>
    </row>
    <row r="16" spans="1:11" ht="12.75">
      <c r="A16" s="22" t="s">
        <v>21</v>
      </c>
      <c r="B16" s="6">
        <v>0</v>
      </c>
      <c r="C16" s="6">
        <v>0</v>
      </c>
      <c r="D16" s="23">
        <v>182372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108799683</v>
      </c>
      <c r="C17" s="6">
        <v>78265370</v>
      </c>
      <c r="D17" s="23">
        <v>47036879</v>
      </c>
      <c r="E17" s="24">
        <v>126063113</v>
      </c>
      <c r="F17" s="6">
        <v>77496257</v>
      </c>
      <c r="G17" s="25">
        <v>77496257</v>
      </c>
      <c r="H17" s="26">
        <v>66396223</v>
      </c>
      <c r="I17" s="24">
        <v>21424836</v>
      </c>
      <c r="J17" s="6">
        <v>42506735</v>
      </c>
      <c r="K17" s="25">
        <v>28672278</v>
      </c>
    </row>
    <row r="18" spans="1:11" ht="12.75">
      <c r="A18" s="33" t="s">
        <v>28</v>
      </c>
      <c r="B18" s="34">
        <f>SUM(B11:B17)</f>
        <v>277257673</v>
      </c>
      <c r="C18" s="35">
        <f aca="true" t="shared" si="1" ref="C18:K18">SUM(C11:C17)</f>
        <v>271344172</v>
      </c>
      <c r="D18" s="36">
        <f t="shared" si="1"/>
        <v>242576079</v>
      </c>
      <c r="E18" s="34">
        <f t="shared" si="1"/>
        <v>321874201</v>
      </c>
      <c r="F18" s="35">
        <f t="shared" si="1"/>
        <v>250772568</v>
      </c>
      <c r="G18" s="37">
        <f t="shared" si="1"/>
        <v>250772568</v>
      </c>
      <c r="H18" s="38">
        <f t="shared" si="1"/>
        <v>233943866</v>
      </c>
      <c r="I18" s="34">
        <f t="shared" si="1"/>
        <v>166222130</v>
      </c>
      <c r="J18" s="35">
        <f t="shared" si="1"/>
        <v>340072258</v>
      </c>
      <c r="K18" s="37">
        <f t="shared" si="1"/>
        <v>176406966</v>
      </c>
    </row>
    <row r="19" spans="1:11" ht="12.75">
      <c r="A19" s="33" t="s">
        <v>29</v>
      </c>
      <c r="B19" s="39">
        <f>+B10-B18</f>
        <v>-85971106</v>
      </c>
      <c r="C19" s="40">
        <f aca="true" t="shared" si="2" ref="C19:K19">+C10-C18</f>
        <v>-61513017</v>
      </c>
      <c r="D19" s="41">
        <f t="shared" si="2"/>
        <v>12959573</v>
      </c>
      <c r="E19" s="39">
        <f t="shared" si="2"/>
        <v>4348253</v>
      </c>
      <c r="F19" s="40">
        <f t="shared" si="2"/>
        <v>8837435</v>
      </c>
      <c r="G19" s="42">
        <f t="shared" si="2"/>
        <v>8837435</v>
      </c>
      <c r="H19" s="43">
        <f t="shared" si="2"/>
        <v>-5566956</v>
      </c>
      <c r="I19" s="39">
        <f t="shared" si="2"/>
        <v>-56829963</v>
      </c>
      <c r="J19" s="40">
        <f t="shared" si="2"/>
        <v>-115879091</v>
      </c>
      <c r="K19" s="42">
        <f t="shared" si="2"/>
        <v>-54466873</v>
      </c>
    </row>
    <row r="20" spans="1:11" ht="20.25">
      <c r="A20" s="44" t="s">
        <v>30</v>
      </c>
      <c r="B20" s="45">
        <v>20754999</v>
      </c>
      <c r="C20" s="46">
        <v>25404000</v>
      </c>
      <c r="D20" s="47">
        <v>53716176</v>
      </c>
      <c r="E20" s="45">
        <v>42224149</v>
      </c>
      <c r="F20" s="46">
        <v>42975312</v>
      </c>
      <c r="G20" s="48">
        <v>42975312</v>
      </c>
      <c r="H20" s="49">
        <v>66960000</v>
      </c>
      <c r="I20" s="45">
        <v>92523048</v>
      </c>
      <c r="J20" s="46">
        <v>185025984</v>
      </c>
      <c r="K20" s="48">
        <v>97518750</v>
      </c>
    </row>
    <row r="21" spans="1:11" ht="12.75">
      <c r="A21" s="22" t="s">
        <v>97</v>
      </c>
      <c r="B21" s="50">
        <v>37992148</v>
      </c>
      <c r="C21" s="51">
        <v>21792000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-27223959</v>
      </c>
      <c r="C22" s="57">
        <f aca="true" t="shared" si="3" ref="C22:K22">SUM(C19:C21)</f>
        <v>-14317017</v>
      </c>
      <c r="D22" s="58">
        <f t="shared" si="3"/>
        <v>66675749</v>
      </c>
      <c r="E22" s="56">
        <f t="shared" si="3"/>
        <v>46572402</v>
      </c>
      <c r="F22" s="57">
        <f t="shared" si="3"/>
        <v>51812747</v>
      </c>
      <c r="G22" s="59">
        <f t="shared" si="3"/>
        <v>51812747</v>
      </c>
      <c r="H22" s="60">
        <f t="shared" si="3"/>
        <v>61393044</v>
      </c>
      <c r="I22" s="56">
        <f t="shared" si="3"/>
        <v>35693085</v>
      </c>
      <c r="J22" s="57">
        <f t="shared" si="3"/>
        <v>69146893</v>
      </c>
      <c r="K22" s="59">
        <f t="shared" si="3"/>
        <v>43051877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-27223959</v>
      </c>
      <c r="C24" s="40">
        <f aca="true" t="shared" si="4" ref="C24:K24">SUM(C22:C23)</f>
        <v>-14317017</v>
      </c>
      <c r="D24" s="41">
        <f t="shared" si="4"/>
        <v>66675749</v>
      </c>
      <c r="E24" s="39">
        <f t="shared" si="4"/>
        <v>46572402</v>
      </c>
      <c r="F24" s="40">
        <f t="shared" si="4"/>
        <v>51812747</v>
      </c>
      <c r="G24" s="42">
        <f t="shared" si="4"/>
        <v>51812747</v>
      </c>
      <c r="H24" s="43">
        <f t="shared" si="4"/>
        <v>61393044</v>
      </c>
      <c r="I24" s="39">
        <f t="shared" si="4"/>
        <v>35693085</v>
      </c>
      <c r="J24" s="40">
        <f t="shared" si="4"/>
        <v>69146893</v>
      </c>
      <c r="K24" s="42">
        <f t="shared" si="4"/>
        <v>43051877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55421000</v>
      </c>
      <c r="C27" s="7">
        <v>32660669</v>
      </c>
      <c r="D27" s="69">
        <v>68483149</v>
      </c>
      <c r="E27" s="70">
        <v>15766663</v>
      </c>
      <c r="F27" s="7">
        <v>38085663</v>
      </c>
      <c r="G27" s="71">
        <v>38085663</v>
      </c>
      <c r="H27" s="72">
        <v>112779030</v>
      </c>
      <c r="I27" s="70">
        <v>74088016</v>
      </c>
      <c r="J27" s="7">
        <v>148107392</v>
      </c>
      <c r="K27" s="71">
        <v>43160680</v>
      </c>
    </row>
    <row r="28" spans="1:11" ht="12.75">
      <c r="A28" s="73" t="s">
        <v>34</v>
      </c>
      <c r="B28" s="6">
        <v>55421000</v>
      </c>
      <c r="C28" s="6">
        <v>32013685</v>
      </c>
      <c r="D28" s="23">
        <v>29207636</v>
      </c>
      <c r="E28" s="24">
        <v>15766663</v>
      </c>
      <c r="F28" s="6">
        <v>38080663</v>
      </c>
      <c r="G28" s="25">
        <v>38080663</v>
      </c>
      <c r="H28" s="26">
        <v>67043068</v>
      </c>
      <c r="I28" s="24">
        <v>71339764</v>
      </c>
      <c r="J28" s="6">
        <v>142615952</v>
      </c>
      <c r="K28" s="25">
        <v>40269615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646984</v>
      </c>
      <c r="D31" s="23">
        <v>49748</v>
      </c>
      <c r="E31" s="24">
        <v>0</v>
      </c>
      <c r="F31" s="6">
        <v>5000</v>
      </c>
      <c r="G31" s="25">
        <v>5000</v>
      </c>
      <c r="H31" s="26">
        <v>2230886</v>
      </c>
      <c r="I31" s="24">
        <v>157944</v>
      </c>
      <c r="J31" s="6">
        <v>315600</v>
      </c>
      <c r="K31" s="25">
        <v>166150</v>
      </c>
    </row>
    <row r="32" spans="1:11" ht="12.75">
      <c r="A32" s="33" t="s">
        <v>37</v>
      </c>
      <c r="B32" s="7">
        <f>SUM(B28:B31)</f>
        <v>55421000</v>
      </c>
      <c r="C32" s="7">
        <f aca="true" t="shared" si="5" ref="C32:K32">SUM(C28:C31)</f>
        <v>32660669</v>
      </c>
      <c r="D32" s="69">
        <f t="shared" si="5"/>
        <v>29257384</v>
      </c>
      <c r="E32" s="70">
        <f t="shared" si="5"/>
        <v>15766663</v>
      </c>
      <c r="F32" s="7">
        <f t="shared" si="5"/>
        <v>38085663</v>
      </c>
      <c r="G32" s="71">
        <f t="shared" si="5"/>
        <v>38085663</v>
      </c>
      <c r="H32" s="72">
        <f t="shared" si="5"/>
        <v>69273954</v>
      </c>
      <c r="I32" s="70">
        <f t="shared" si="5"/>
        <v>71497708</v>
      </c>
      <c r="J32" s="7">
        <f t="shared" si="5"/>
        <v>142931552</v>
      </c>
      <c r="K32" s="71">
        <f t="shared" si="5"/>
        <v>40435765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45141631</v>
      </c>
      <c r="C35" s="6">
        <v>50894888</v>
      </c>
      <c r="D35" s="23">
        <v>101572430</v>
      </c>
      <c r="E35" s="24">
        <v>30805739</v>
      </c>
      <c r="F35" s="6">
        <v>13727084</v>
      </c>
      <c r="G35" s="25">
        <v>13727084</v>
      </c>
      <c r="H35" s="26">
        <v>126068324</v>
      </c>
      <c r="I35" s="24">
        <v>-38394898</v>
      </c>
      <c r="J35" s="6">
        <v>-78960497</v>
      </c>
      <c r="K35" s="25">
        <v>5993112</v>
      </c>
    </row>
    <row r="36" spans="1:11" ht="12.75">
      <c r="A36" s="22" t="s">
        <v>40</v>
      </c>
      <c r="B36" s="6">
        <v>976164637</v>
      </c>
      <c r="C36" s="6">
        <v>1013800954</v>
      </c>
      <c r="D36" s="23">
        <v>1058867762</v>
      </c>
      <c r="E36" s="24">
        <v>15766663</v>
      </c>
      <c r="F36" s="6">
        <v>38085663</v>
      </c>
      <c r="G36" s="25">
        <v>38085663</v>
      </c>
      <c r="H36" s="26">
        <v>1103163643</v>
      </c>
      <c r="I36" s="24">
        <v>74088016</v>
      </c>
      <c r="J36" s="6">
        <v>148107392</v>
      </c>
      <c r="K36" s="25">
        <v>43160680</v>
      </c>
    </row>
    <row r="37" spans="1:11" ht="12.75">
      <c r="A37" s="22" t="s">
        <v>41</v>
      </c>
      <c r="B37" s="6">
        <v>124338852</v>
      </c>
      <c r="C37" s="6">
        <v>154630738</v>
      </c>
      <c r="D37" s="23">
        <v>231820441</v>
      </c>
      <c r="E37" s="24">
        <v>0</v>
      </c>
      <c r="F37" s="6">
        <v>0</v>
      </c>
      <c r="G37" s="25">
        <v>0</v>
      </c>
      <c r="H37" s="26">
        <v>238817689</v>
      </c>
      <c r="I37" s="24">
        <v>36</v>
      </c>
      <c r="J37" s="6">
        <v>0</v>
      </c>
      <c r="K37" s="25">
        <v>6101905</v>
      </c>
    </row>
    <row r="38" spans="1:11" ht="12.75">
      <c r="A38" s="22" t="s">
        <v>42</v>
      </c>
      <c r="B38" s="6">
        <v>37386375</v>
      </c>
      <c r="C38" s="6">
        <v>52858975</v>
      </c>
      <c r="D38" s="23">
        <v>4153180</v>
      </c>
      <c r="E38" s="24">
        <v>0</v>
      </c>
      <c r="F38" s="6">
        <v>0</v>
      </c>
      <c r="G38" s="25">
        <v>0</v>
      </c>
      <c r="H38" s="26">
        <v>4153180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859581041</v>
      </c>
      <c r="C39" s="6">
        <v>857206129</v>
      </c>
      <c r="D39" s="23">
        <v>857790811</v>
      </c>
      <c r="E39" s="24">
        <v>0</v>
      </c>
      <c r="F39" s="6">
        <v>0</v>
      </c>
      <c r="G39" s="25">
        <v>0</v>
      </c>
      <c r="H39" s="26">
        <v>924868025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28346430</v>
      </c>
      <c r="C42" s="6">
        <v>31424621</v>
      </c>
      <c r="D42" s="23">
        <v>77701164</v>
      </c>
      <c r="E42" s="24">
        <v>-175394483</v>
      </c>
      <c r="F42" s="6">
        <v>-94688264</v>
      </c>
      <c r="G42" s="25">
        <v>-94688264</v>
      </c>
      <c r="H42" s="26">
        <v>64368456</v>
      </c>
      <c r="I42" s="24">
        <v>-70587970</v>
      </c>
      <c r="J42" s="6">
        <v>-149142503</v>
      </c>
      <c r="K42" s="25">
        <v>-27942599</v>
      </c>
    </row>
    <row r="43" spans="1:11" ht="12.75">
      <c r="A43" s="22" t="s">
        <v>46</v>
      </c>
      <c r="B43" s="6">
        <v>-25676558</v>
      </c>
      <c r="C43" s="6">
        <v>-32660669</v>
      </c>
      <c r="D43" s="23">
        <v>-37701935</v>
      </c>
      <c r="E43" s="24">
        <v>-15766663</v>
      </c>
      <c r="F43" s="6">
        <v>-38085663</v>
      </c>
      <c r="G43" s="25">
        <v>-38085663</v>
      </c>
      <c r="H43" s="26">
        <v>-54068670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1828351</v>
      </c>
      <c r="E44" s="24">
        <v>-1828351</v>
      </c>
      <c r="F44" s="6">
        <v>0</v>
      </c>
      <c r="G44" s="25">
        <v>0</v>
      </c>
      <c r="H44" s="26">
        <v>1903838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9306233</v>
      </c>
      <c r="C45" s="7">
        <v>8070190</v>
      </c>
      <c r="D45" s="69">
        <v>44647458</v>
      </c>
      <c r="E45" s="70">
        <v>-192989497</v>
      </c>
      <c r="F45" s="7">
        <v>-132773927</v>
      </c>
      <c r="G45" s="71">
        <v>-132773927</v>
      </c>
      <c r="H45" s="72">
        <v>48113638</v>
      </c>
      <c r="I45" s="70">
        <v>-70587970</v>
      </c>
      <c r="J45" s="7">
        <v>-149142503</v>
      </c>
      <c r="K45" s="71">
        <v>-27942599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9306238</v>
      </c>
      <c r="C48" s="6">
        <v>8210673</v>
      </c>
      <c r="D48" s="23">
        <v>35432168</v>
      </c>
      <c r="E48" s="24">
        <v>-221660703</v>
      </c>
      <c r="F48" s="6">
        <v>-164827120</v>
      </c>
      <c r="G48" s="25">
        <v>-164827120</v>
      </c>
      <c r="H48" s="26">
        <v>40901195</v>
      </c>
      <c r="I48" s="24">
        <v>-32597914</v>
      </c>
      <c r="J48" s="6">
        <v>-73163513</v>
      </c>
      <c r="K48" s="25">
        <v>12103133</v>
      </c>
    </row>
    <row r="49" spans="1:11" ht="12.75">
      <c r="A49" s="22" t="s">
        <v>51</v>
      </c>
      <c r="B49" s="6">
        <f>+B75</f>
        <v>87244748.12027252</v>
      </c>
      <c r="C49" s="6">
        <f aca="true" t="shared" si="6" ref="C49:K49">+C75</f>
        <v>109579425.03291634</v>
      </c>
      <c r="D49" s="23">
        <f t="shared" si="6"/>
        <v>112616946.51559265</v>
      </c>
      <c r="E49" s="24">
        <f t="shared" si="6"/>
        <v>-13897488.343258217</v>
      </c>
      <c r="F49" s="6">
        <f t="shared" si="6"/>
        <v>-14679489.157797284</v>
      </c>
      <c r="G49" s="25">
        <f t="shared" si="6"/>
        <v>-14679489.157797284</v>
      </c>
      <c r="H49" s="26">
        <f t="shared" si="6"/>
        <v>110199088.81461361</v>
      </c>
      <c r="I49" s="24">
        <f t="shared" si="6"/>
        <v>6018055.624153269</v>
      </c>
      <c r="J49" s="6">
        <f t="shared" si="6"/>
        <v>5893142.454570516</v>
      </c>
      <c r="K49" s="25">
        <f t="shared" si="6"/>
        <v>12444912.227378078</v>
      </c>
    </row>
    <row r="50" spans="1:11" ht="12.75">
      <c r="A50" s="33" t="s">
        <v>52</v>
      </c>
      <c r="B50" s="7">
        <f>+B48-B49</f>
        <v>-77938510.12027252</v>
      </c>
      <c r="C50" s="7">
        <f aca="true" t="shared" si="7" ref="C50:K50">+C48-C49</f>
        <v>-101368752.03291634</v>
      </c>
      <c r="D50" s="69">
        <f t="shared" si="7"/>
        <v>-77184778.51559265</v>
      </c>
      <c r="E50" s="70">
        <f t="shared" si="7"/>
        <v>-207763214.6567418</v>
      </c>
      <c r="F50" s="7">
        <f t="shared" si="7"/>
        <v>-150147630.84220272</v>
      </c>
      <c r="G50" s="71">
        <f t="shared" si="7"/>
        <v>-150147630.84220272</v>
      </c>
      <c r="H50" s="72">
        <f t="shared" si="7"/>
        <v>-69297893.81461361</v>
      </c>
      <c r="I50" s="70">
        <f t="shared" si="7"/>
        <v>-38615969.62415327</v>
      </c>
      <c r="J50" s="7">
        <f t="shared" si="7"/>
        <v>-79056655.45457052</v>
      </c>
      <c r="K50" s="71">
        <f t="shared" si="7"/>
        <v>-341779.2273780778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1046896162</v>
      </c>
      <c r="C53" s="6">
        <v>1013800954</v>
      </c>
      <c r="D53" s="23">
        <v>1059518991</v>
      </c>
      <c r="E53" s="24">
        <v>15766663</v>
      </c>
      <c r="F53" s="6">
        <v>38085663</v>
      </c>
      <c r="G53" s="25">
        <v>38085663</v>
      </c>
      <c r="H53" s="26">
        <v>1103814872</v>
      </c>
      <c r="I53" s="24">
        <v>74088016</v>
      </c>
      <c r="J53" s="6">
        <v>148107392</v>
      </c>
      <c r="K53" s="25">
        <v>43160680</v>
      </c>
    </row>
    <row r="54" spans="1:11" ht="12.75">
      <c r="A54" s="22" t="s">
        <v>55</v>
      </c>
      <c r="B54" s="6">
        <v>45679488</v>
      </c>
      <c r="C54" s="6">
        <v>43736589</v>
      </c>
      <c r="D54" s="23">
        <v>0</v>
      </c>
      <c r="E54" s="24">
        <v>2083587</v>
      </c>
      <c r="F54" s="6">
        <v>2000004</v>
      </c>
      <c r="G54" s="25">
        <v>2000004</v>
      </c>
      <c r="H54" s="26">
        <v>0</v>
      </c>
      <c r="I54" s="24">
        <v>23521298</v>
      </c>
      <c r="J54" s="6">
        <v>47041949</v>
      </c>
      <c r="K54" s="25">
        <v>24791431</v>
      </c>
    </row>
    <row r="55" spans="1:11" ht="12.75">
      <c r="A55" s="22" t="s">
        <v>56</v>
      </c>
      <c r="B55" s="6">
        <v>23698000</v>
      </c>
      <c r="C55" s="6">
        <v>0</v>
      </c>
      <c r="D55" s="23">
        <v>35584381</v>
      </c>
      <c r="E55" s="24">
        <v>5041663</v>
      </c>
      <c r="F55" s="6">
        <v>26591663</v>
      </c>
      <c r="G55" s="25">
        <v>26591663</v>
      </c>
      <c r="H55" s="26">
        <v>58714383</v>
      </c>
      <c r="I55" s="24">
        <v>58703764</v>
      </c>
      <c r="J55" s="6">
        <v>117367952</v>
      </c>
      <c r="K55" s="25">
        <v>26977167</v>
      </c>
    </row>
    <row r="56" spans="1:11" ht="12.75">
      <c r="A56" s="22" t="s">
        <v>57</v>
      </c>
      <c r="B56" s="6">
        <v>4752000</v>
      </c>
      <c r="C56" s="6">
        <v>0</v>
      </c>
      <c r="D56" s="23">
        <v>3238185</v>
      </c>
      <c r="E56" s="24">
        <v>6266590</v>
      </c>
      <c r="F56" s="6">
        <v>11332720</v>
      </c>
      <c r="G56" s="25">
        <v>11332720</v>
      </c>
      <c r="H56" s="26">
        <v>7700412</v>
      </c>
      <c r="I56" s="24">
        <v>5413445</v>
      </c>
      <c r="J56" s="6">
        <v>10752711</v>
      </c>
      <c r="K56" s="25">
        <v>5703763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345006</v>
      </c>
      <c r="C60" s="6">
        <v>339919</v>
      </c>
      <c r="D60" s="23">
        <v>13372962</v>
      </c>
      <c r="E60" s="24">
        <v>5851073</v>
      </c>
      <c r="F60" s="6">
        <v>5851073</v>
      </c>
      <c r="G60" s="25">
        <v>5851073</v>
      </c>
      <c r="H60" s="26">
        <v>5851074</v>
      </c>
      <c r="I60" s="24">
        <v>5500000</v>
      </c>
      <c r="J60" s="6">
        <v>5797000</v>
      </c>
      <c r="K60" s="25">
        <v>6110038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148</v>
      </c>
      <c r="C62" s="98">
        <v>148</v>
      </c>
      <c r="D62" s="99">
        <v>148</v>
      </c>
      <c r="E62" s="97">
        <v>148</v>
      </c>
      <c r="F62" s="98">
        <v>148</v>
      </c>
      <c r="G62" s="99">
        <v>148</v>
      </c>
      <c r="H62" s="100">
        <v>148</v>
      </c>
      <c r="I62" s="97">
        <v>148</v>
      </c>
      <c r="J62" s="98">
        <v>148</v>
      </c>
      <c r="K62" s="99">
        <v>148</v>
      </c>
    </row>
    <row r="63" spans="1:11" ht="12.75">
      <c r="A63" s="96" t="s">
        <v>63</v>
      </c>
      <c r="B63" s="97">
        <v>1161</v>
      </c>
      <c r="C63" s="98">
        <v>1161</v>
      </c>
      <c r="D63" s="99">
        <v>1161</v>
      </c>
      <c r="E63" s="97">
        <v>1161</v>
      </c>
      <c r="F63" s="98">
        <v>1161</v>
      </c>
      <c r="G63" s="99">
        <v>1161</v>
      </c>
      <c r="H63" s="100">
        <v>1161</v>
      </c>
      <c r="I63" s="97">
        <v>1161</v>
      </c>
      <c r="J63" s="98">
        <v>1161</v>
      </c>
      <c r="K63" s="99">
        <v>1161</v>
      </c>
    </row>
    <row r="64" spans="1:11" ht="12.75">
      <c r="A64" s="96" t="s">
        <v>64</v>
      </c>
      <c r="B64" s="97">
        <v>1926</v>
      </c>
      <c r="C64" s="98">
        <v>1926</v>
      </c>
      <c r="D64" s="99">
        <v>1926</v>
      </c>
      <c r="E64" s="97">
        <v>1926</v>
      </c>
      <c r="F64" s="98">
        <v>1926</v>
      </c>
      <c r="G64" s="99">
        <v>1926</v>
      </c>
      <c r="H64" s="100">
        <v>1926</v>
      </c>
      <c r="I64" s="97">
        <v>1926</v>
      </c>
      <c r="J64" s="98">
        <v>1926</v>
      </c>
      <c r="K64" s="99">
        <v>1926</v>
      </c>
    </row>
    <row r="65" spans="1:11" ht="12.75">
      <c r="A65" s="96" t="s">
        <v>65</v>
      </c>
      <c r="B65" s="97">
        <v>2229</v>
      </c>
      <c r="C65" s="98">
        <v>2229</v>
      </c>
      <c r="D65" s="99">
        <v>2229</v>
      </c>
      <c r="E65" s="97">
        <v>2229</v>
      </c>
      <c r="F65" s="98">
        <v>2229</v>
      </c>
      <c r="G65" s="99">
        <v>2229</v>
      </c>
      <c r="H65" s="100">
        <v>2229</v>
      </c>
      <c r="I65" s="97">
        <v>2229</v>
      </c>
      <c r="J65" s="98">
        <v>2229</v>
      </c>
      <c r="K65" s="99">
        <v>2229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1.1088002313781835</v>
      </c>
      <c r="C70" s="5">
        <f aca="true" t="shared" si="8" ref="C70:K70">IF(ISERROR(C71/C72),0,(C71/C72))</f>
        <v>0.9592774831852098</v>
      </c>
      <c r="D70" s="5">
        <f t="shared" si="8"/>
        <v>0.8932791885473264</v>
      </c>
      <c r="E70" s="5">
        <f t="shared" si="8"/>
        <v>0.05504687368810076</v>
      </c>
      <c r="F70" s="5">
        <f t="shared" si="8"/>
        <v>0.0822130693590238</v>
      </c>
      <c r="G70" s="5">
        <f t="shared" si="8"/>
        <v>0.0822130693590238</v>
      </c>
      <c r="H70" s="5">
        <f t="shared" si="8"/>
        <v>0.8164194082844598</v>
      </c>
      <c r="I70" s="5">
        <f t="shared" si="8"/>
        <v>1.038129417668441</v>
      </c>
      <c r="J70" s="5">
        <f t="shared" si="8"/>
        <v>1.0165876694795977</v>
      </c>
      <c r="K70" s="5">
        <f t="shared" si="8"/>
        <v>1.0381318210490729</v>
      </c>
    </row>
    <row r="71" spans="1:11" ht="12.75" hidden="1">
      <c r="A71" s="2" t="s">
        <v>101</v>
      </c>
      <c r="B71" s="2">
        <f>+B83</f>
        <v>138987844</v>
      </c>
      <c r="C71" s="2">
        <f aca="true" t="shared" si="9" ref="C71:K71">+C83</f>
        <v>140109459</v>
      </c>
      <c r="D71" s="2">
        <f t="shared" si="9"/>
        <v>136342764</v>
      </c>
      <c r="E71" s="2">
        <f t="shared" si="9"/>
        <v>14771119</v>
      </c>
      <c r="F71" s="2">
        <f t="shared" si="9"/>
        <v>16113212</v>
      </c>
      <c r="G71" s="2">
        <f t="shared" si="9"/>
        <v>16113212</v>
      </c>
      <c r="H71" s="2">
        <f t="shared" si="9"/>
        <v>132910610</v>
      </c>
      <c r="I71" s="2">
        <f t="shared" si="9"/>
        <v>141812060</v>
      </c>
      <c r="J71" s="2">
        <f t="shared" si="9"/>
        <v>283390981</v>
      </c>
      <c r="K71" s="2">
        <f t="shared" si="9"/>
        <v>149463615</v>
      </c>
    </row>
    <row r="72" spans="1:11" ht="12.75" hidden="1">
      <c r="A72" s="2" t="s">
        <v>102</v>
      </c>
      <c r="B72" s="2">
        <f>+B77</f>
        <v>125349761</v>
      </c>
      <c r="C72" s="2">
        <f aca="true" t="shared" si="10" ref="C72:K72">+C77</f>
        <v>146057279</v>
      </c>
      <c r="D72" s="2">
        <f t="shared" si="10"/>
        <v>152631748</v>
      </c>
      <c r="E72" s="2">
        <f t="shared" si="10"/>
        <v>268337110</v>
      </c>
      <c r="F72" s="2">
        <f t="shared" si="10"/>
        <v>195993315</v>
      </c>
      <c r="G72" s="2">
        <f t="shared" si="10"/>
        <v>195993315</v>
      </c>
      <c r="H72" s="2">
        <f t="shared" si="10"/>
        <v>162796975</v>
      </c>
      <c r="I72" s="2">
        <f t="shared" si="10"/>
        <v>136603450</v>
      </c>
      <c r="J72" s="2">
        <f t="shared" si="10"/>
        <v>278766888</v>
      </c>
      <c r="K72" s="2">
        <f t="shared" si="10"/>
        <v>143973638</v>
      </c>
    </row>
    <row r="73" spans="1:11" ht="12.75" hidden="1">
      <c r="A73" s="2" t="s">
        <v>103</v>
      </c>
      <c r="B73" s="2">
        <f>+B74</f>
        <v>-11988480.166666657</v>
      </c>
      <c r="C73" s="2">
        <f aca="true" t="shared" si="11" ref="C73:K73">+(C78+C80+C81+C82)-(B78+B80+B81+B82)</f>
        <v>7175412</v>
      </c>
      <c r="D73" s="2">
        <f t="shared" si="11"/>
        <v>34796222</v>
      </c>
      <c r="E73" s="2">
        <f t="shared" si="11"/>
        <v>177400385</v>
      </c>
      <c r="F73" s="2">
        <f>+(F78+F80+F81+F82)-(D78+D80+D81+D82)</f>
        <v>103488147</v>
      </c>
      <c r="G73" s="2">
        <f>+(G78+G80+G81+G82)-(D78+D80+D81+D82)</f>
        <v>103488147</v>
      </c>
      <c r="H73" s="2">
        <f>+(H78+H80+H81+H82)-(D78+D80+D81+D82)</f>
        <v>19104790</v>
      </c>
      <c r="I73" s="2">
        <f>+(I78+I80+I81+I82)-(E78+E80+E81+E82)</f>
        <v>-258263426</v>
      </c>
      <c r="J73" s="2">
        <f t="shared" si="11"/>
        <v>0</v>
      </c>
      <c r="K73" s="2">
        <f t="shared" si="11"/>
        <v>-313037</v>
      </c>
    </row>
    <row r="74" spans="1:11" ht="12.75" hidden="1">
      <c r="A74" s="2" t="s">
        <v>104</v>
      </c>
      <c r="B74" s="2">
        <f>+TREND(C74:E74)</f>
        <v>-11988480.166666657</v>
      </c>
      <c r="C74" s="2">
        <f>+C73</f>
        <v>7175412</v>
      </c>
      <c r="D74" s="2">
        <f aca="true" t="shared" si="12" ref="D74:K74">+D73</f>
        <v>34796222</v>
      </c>
      <c r="E74" s="2">
        <f t="shared" si="12"/>
        <v>177400385</v>
      </c>
      <c r="F74" s="2">
        <f t="shared" si="12"/>
        <v>103488147</v>
      </c>
      <c r="G74" s="2">
        <f t="shared" si="12"/>
        <v>103488147</v>
      </c>
      <c r="H74" s="2">
        <f t="shared" si="12"/>
        <v>19104790</v>
      </c>
      <c r="I74" s="2">
        <f t="shared" si="12"/>
        <v>-258263426</v>
      </c>
      <c r="J74" s="2">
        <f t="shared" si="12"/>
        <v>0</v>
      </c>
      <c r="K74" s="2">
        <f t="shared" si="12"/>
        <v>-313037</v>
      </c>
    </row>
    <row r="75" spans="1:11" ht="12.75" hidden="1">
      <c r="A75" s="2" t="s">
        <v>105</v>
      </c>
      <c r="B75" s="2">
        <f>+B84-(((B80+B81+B78)*B70)-B79)</f>
        <v>87244748.12027252</v>
      </c>
      <c r="C75" s="2">
        <f aca="true" t="shared" si="13" ref="C75:K75">+C84-(((C80+C81+C78)*C70)-C79)</f>
        <v>109579425.03291634</v>
      </c>
      <c r="D75" s="2">
        <f t="shared" si="13"/>
        <v>112616946.51559265</v>
      </c>
      <c r="E75" s="2">
        <f t="shared" si="13"/>
        <v>-13897488.343258217</v>
      </c>
      <c r="F75" s="2">
        <f t="shared" si="13"/>
        <v>-14679489.157797284</v>
      </c>
      <c r="G75" s="2">
        <f t="shared" si="13"/>
        <v>-14679489.157797284</v>
      </c>
      <c r="H75" s="2">
        <f t="shared" si="13"/>
        <v>110199088.81461361</v>
      </c>
      <c r="I75" s="2">
        <f t="shared" si="13"/>
        <v>6018055.624153269</v>
      </c>
      <c r="J75" s="2">
        <f t="shared" si="13"/>
        <v>5893142.454570516</v>
      </c>
      <c r="K75" s="2">
        <f t="shared" si="13"/>
        <v>12444912.227378078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125349761</v>
      </c>
      <c r="C77" s="3">
        <v>146057279</v>
      </c>
      <c r="D77" s="3">
        <v>152631748</v>
      </c>
      <c r="E77" s="3">
        <v>268337110</v>
      </c>
      <c r="F77" s="3">
        <v>195993315</v>
      </c>
      <c r="G77" s="3">
        <v>195993315</v>
      </c>
      <c r="H77" s="3">
        <v>162796975</v>
      </c>
      <c r="I77" s="3">
        <v>136603450</v>
      </c>
      <c r="J77" s="3">
        <v>278766888</v>
      </c>
      <c r="K77" s="3">
        <v>143973638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123939852</v>
      </c>
      <c r="C79" s="3">
        <v>148209371</v>
      </c>
      <c r="D79" s="3">
        <v>179671893</v>
      </c>
      <c r="E79" s="3">
        <v>0</v>
      </c>
      <c r="F79" s="3">
        <v>0</v>
      </c>
      <c r="G79" s="3">
        <v>0</v>
      </c>
      <c r="H79" s="3">
        <v>187081996</v>
      </c>
      <c r="I79" s="3">
        <v>36</v>
      </c>
      <c r="J79" s="3">
        <v>0</v>
      </c>
      <c r="K79" s="3">
        <v>6101905</v>
      </c>
    </row>
    <row r="80" spans="1:11" ht="13.5" hidden="1">
      <c r="A80" s="1" t="s">
        <v>69</v>
      </c>
      <c r="B80" s="3">
        <v>20173284</v>
      </c>
      <c r="C80" s="3">
        <v>23526963</v>
      </c>
      <c r="D80" s="3">
        <v>45777878</v>
      </c>
      <c r="E80" s="3">
        <v>252449480</v>
      </c>
      <c r="F80" s="3">
        <v>178535563</v>
      </c>
      <c r="G80" s="3">
        <v>178535563</v>
      </c>
      <c r="H80" s="3">
        <v>57649555</v>
      </c>
      <c r="I80" s="3">
        <v>-5796984</v>
      </c>
      <c r="J80" s="3">
        <v>-5796984</v>
      </c>
      <c r="K80" s="3">
        <v>-6110021</v>
      </c>
    </row>
    <row r="81" spans="1:11" ht="13.5" hidden="1">
      <c r="A81" s="1" t="s">
        <v>70</v>
      </c>
      <c r="B81" s="3">
        <v>12921139</v>
      </c>
      <c r="C81" s="3">
        <v>16742872</v>
      </c>
      <c r="D81" s="3">
        <v>29288179</v>
      </c>
      <c r="E81" s="3">
        <v>16962</v>
      </c>
      <c r="F81" s="3">
        <v>18641</v>
      </c>
      <c r="G81" s="3">
        <v>18641</v>
      </c>
      <c r="H81" s="3">
        <v>36521292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138987844</v>
      </c>
      <c r="C83" s="3">
        <v>140109459</v>
      </c>
      <c r="D83" s="3">
        <v>136342764</v>
      </c>
      <c r="E83" s="3">
        <v>14771119</v>
      </c>
      <c r="F83" s="3">
        <v>16113212</v>
      </c>
      <c r="G83" s="3">
        <v>16113212</v>
      </c>
      <c r="H83" s="3">
        <v>132910610</v>
      </c>
      <c r="I83" s="3">
        <v>141812060</v>
      </c>
      <c r="J83" s="3">
        <v>283390981</v>
      </c>
      <c r="K83" s="3">
        <v>149463615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33183557</v>
      </c>
      <c r="C5" s="6">
        <v>40676196</v>
      </c>
      <c r="D5" s="23">
        <v>0</v>
      </c>
      <c r="E5" s="24">
        <v>40784645</v>
      </c>
      <c r="F5" s="6">
        <v>13547266</v>
      </c>
      <c r="G5" s="25">
        <v>13547266</v>
      </c>
      <c r="H5" s="26">
        <v>42287013</v>
      </c>
      <c r="I5" s="24">
        <v>49769768</v>
      </c>
      <c r="J5" s="6">
        <v>52457335</v>
      </c>
      <c r="K5" s="25">
        <v>55290032</v>
      </c>
    </row>
    <row r="6" spans="1:11" ht="12.75">
      <c r="A6" s="22" t="s">
        <v>19</v>
      </c>
      <c r="B6" s="6">
        <v>102775567</v>
      </c>
      <c r="C6" s="6">
        <v>119063363</v>
      </c>
      <c r="D6" s="23">
        <v>0</v>
      </c>
      <c r="E6" s="24">
        <v>142178828</v>
      </c>
      <c r="F6" s="6">
        <v>169866044</v>
      </c>
      <c r="G6" s="25">
        <v>169866044</v>
      </c>
      <c r="H6" s="26">
        <v>92794583</v>
      </c>
      <c r="I6" s="24">
        <v>186856317</v>
      </c>
      <c r="J6" s="6">
        <v>196946558</v>
      </c>
      <c r="K6" s="25">
        <v>207581673</v>
      </c>
    </row>
    <row r="7" spans="1:11" ht="12.75">
      <c r="A7" s="22" t="s">
        <v>20</v>
      </c>
      <c r="B7" s="6">
        <v>10066429</v>
      </c>
      <c r="C7" s="6">
        <v>10426157</v>
      </c>
      <c r="D7" s="23">
        <v>0</v>
      </c>
      <c r="E7" s="24">
        <v>10036037</v>
      </c>
      <c r="F7" s="6">
        <v>6336130</v>
      </c>
      <c r="G7" s="25">
        <v>6336130</v>
      </c>
      <c r="H7" s="26">
        <v>6405250</v>
      </c>
      <c r="I7" s="24">
        <v>6500000</v>
      </c>
      <c r="J7" s="6">
        <v>6851000</v>
      </c>
      <c r="K7" s="25">
        <v>7220954</v>
      </c>
    </row>
    <row r="8" spans="1:11" ht="12.75">
      <c r="A8" s="22" t="s">
        <v>21</v>
      </c>
      <c r="B8" s="6">
        <v>339268451</v>
      </c>
      <c r="C8" s="6">
        <v>317185981</v>
      </c>
      <c r="D8" s="23">
        <v>0</v>
      </c>
      <c r="E8" s="24">
        <v>373132894</v>
      </c>
      <c r="F8" s="6">
        <v>373949250</v>
      </c>
      <c r="G8" s="25">
        <v>373949250</v>
      </c>
      <c r="H8" s="26">
        <v>373949250</v>
      </c>
      <c r="I8" s="24">
        <v>434097000</v>
      </c>
      <c r="J8" s="6">
        <v>443236850</v>
      </c>
      <c r="K8" s="25">
        <v>480234000</v>
      </c>
    </row>
    <row r="9" spans="1:11" ht="12.75">
      <c r="A9" s="22" t="s">
        <v>22</v>
      </c>
      <c r="B9" s="6">
        <v>40251695</v>
      </c>
      <c r="C9" s="6">
        <v>72828359</v>
      </c>
      <c r="D9" s="23">
        <v>0</v>
      </c>
      <c r="E9" s="24">
        <v>107920505</v>
      </c>
      <c r="F9" s="6">
        <v>65811180</v>
      </c>
      <c r="G9" s="25">
        <v>65811180</v>
      </c>
      <c r="H9" s="26">
        <v>59525163</v>
      </c>
      <c r="I9" s="24">
        <v>77029533</v>
      </c>
      <c r="J9" s="6">
        <v>72228136</v>
      </c>
      <c r="K9" s="25">
        <v>76128460</v>
      </c>
    </row>
    <row r="10" spans="1:11" ht="20.25">
      <c r="A10" s="27" t="s">
        <v>95</v>
      </c>
      <c r="B10" s="28">
        <f>SUM(B5:B9)</f>
        <v>525545699</v>
      </c>
      <c r="C10" s="29">
        <f aca="true" t="shared" si="0" ref="C10:K10">SUM(C5:C9)</f>
        <v>560180056</v>
      </c>
      <c r="D10" s="30">
        <f t="shared" si="0"/>
        <v>0</v>
      </c>
      <c r="E10" s="28">
        <f t="shared" si="0"/>
        <v>674052909</v>
      </c>
      <c r="F10" s="29">
        <f t="shared" si="0"/>
        <v>629509870</v>
      </c>
      <c r="G10" s="31">
        <f t="shared" si="0"/>
        <v>629509870</v>
      </c>
      <c r="H10" s="32">
        <f t="shared" si="0"/>
        <v>574961259</v>
      </c>
      <c r="I10" s="28">
        <f t="shared" si="0"/>
        <v>754252618</v>
      </c>
      <c r="J10" s="29">
        <f t="shared" si="0"/>
        <v>771719879</v>
      </c>
      <c r="K10" s="31">
        <f t="shared" si="0"/>
        <v>826455119</v>
      </c>
    </row>
    <row r="11" spans="1:11" ht="12.75">
      <c r="A11" s="22" t="s">
        <v>23</v>
      </c>
      <c r="B11" s="6">
        <v>108510078</v>
      </c>
      <c r="C11" s="6">
        <v>111186174</v>
      </c>
      <c r="D11" s="23">
        <v>0</v>
      </c>
      <c r="E11" s="24">
        <v>125777960</v>
      </c>
      <c r="F11" s="6">
        <v>140116836</v>
      </c>
      <c r="G11" s="25">
        <v>140116836</v>
      </c>
      <c r="H11" s="26">
        <v>130305218</v>
      </c>
      <c r="I11" s="24">
        <v>156764904</v>
      </c>
      <c r="J11" s="6">
        <v>165212295</v>
      </c>
      <c r="K11" s="25">
        <v>174152637</v>
      </c>
    </row>
    <row r="12" spans="1:11" ht="12.75">
      <c r="A12" s="22" t="s">
        <v>24</v>
      </c>
      <c r="B12" s="6">
        <v>20009378</v>
      </c>
      <c r="C12" s="6">
        <v>21045778</v>
      </c>
      <c r="D12" s="23">
        <v>0</v>
      </c>
      <c r="E12" s="24">
        <v>24054932</v>
      </c>
      <c r="F12" s="6">
        <v>26241736</v>
      </c>
      <c r="G12" s="25">
        <v>26241736</v>
      </c>
      <c r="H12" s="26">
        <v>24177583</v>
      </c>
      <c r="I12" s="24">
        <v>27553824</v>
      </c>
      <c r="J12" s="6">
        <v>29041731</v>
      </c>
      <c r="K12" s="25">
        <v>30609984</v>
      </c>
    </row>
    <row r="13" spans="1:11" ht="12.75">
      <c r="A13" s="22" t="s">
        <v>96</v>
      </c>
      <c r="B13" s="6">
        <v>143421995</v>
      </c>
      <c r="C13" s="6">
        <v>82640948</v>
      </c>
      <c r="D13" s="23">
        <v>0</v>
      </c>
      <c r="E13" s="24">
        <v>165316382</v>
      </c>
      <c r="F13" s="6">
        <v>180345138</v>
      </c>
      <c r="G13" s="25">
        <v>180345138</v>
      </c>
      <c r="H13" s="26">
        <v>71726772</v>
      </c>
      <c r="I13" s="24">
        <v>84896411</v>
      </c>
      <c r="J13" s="6">
        <v>89480818</v>
      </c>
      <c r="K13" s="25">
        <v>94312781</v>
      </c>
    </row>
    <row r="14" spans="1:11" ht="12.75">
      <c r="A14" s="22" t="s">
        <v>25</v>
      </c>
      <c r="B14" s="6">
        <v>395605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120488576</v>
      </c>
      <c r="C15" s="6">
        <v>115968929</v>
      </c>
      <c r="D15" s="23">
        <v>0</v>
      </c>
      <c r="E15" s="24">
        <v>128293242</v>
      </c>
      <c r="F15" s="6">
        <v>142281268</v>
      </c>
      <c r="G15" s="25">
        <v>142281268</v>
      </c>
      <c r="H15" s="26">
        <v>153698743</v>
      </c>
      <c r="I15" s="24">
        <v>146620039</v>
      </c>
      <c r="J15" s="6">
        <v>154537522</v>
      </c>
      <c r="K15" s="25">
        <v>162882546</v>
      </c>
    </row>
    <row r="16" spans="1:11" ht="12.75">
      <c r="A16" s="22" t="s">
        <v>21</v>
      </c>
      <c r="B16" s="6">
        <v>57467498</v>
      </c>
      <c r="C16" s="6">
        <v>0</v>
      </c>
      <c r="D16" s="23">
        <v>0</v>
      </c>
      <c r="E16" s="24">
        <v>45837</v>
      </c>
      <c r="F16" s="6">
        <v>250000</v>
      </c>
      <c r="G16" s="25">
        <v>250000</v>
      </c>
      <c r="H16" s="26">
        <v>53212</v>
      </c>
      <c r="I16" s="24">
        <v>250000</v>
      </c>
      <c r="J16" s="6">
        <v>263500</v>
      </c>
      <c r="K16" s="25">
        <v>277729</v>
      </c>
    </row>
    <row r="17" spans="1:11" ht="12.75">
      <c r="A17" s="22" t="s">
        <v>27</v>
      </c>
      <c r="B17" s="6">
        <v>286912317</v>
      </c>
      <c r="C17" s="6">
        <v>266827197</v>
      </c>
      <c r="D17" s="23">
        <v>0</v>
      </c>
      <c r="E17" s="24">
        <v>405423368</v>
      </c>
      <c r="F17" s="6">
        <v>457726444</v>
      </c>
      <c r="G17" s="25">
        <v>457726444</v>
      </c>
      <c r="H17" s="26">
        <v>335935141</v>
      </c>
      <c r="I17" s="24">
        <v>321456969</v>
      </c>
      <c r="J17" s="6">
        <v>338680726</v>
      </c>
      <c r="K17" s="25">
        <v>356950615</v>
      </c>
    </row>
    <row r="18" spans="1:11" ht="12.75">
      <c r="A18" s="33" t="s">
        <v>28</v>
      </c>
      <c r="B18" s="34">
        <f>SUM(B11:B17)</f>
        <v>737205447</v>
      </c>
      <c r="C18" s="35">
        <f aca="true" t="shared" si="1" ref="C18:K18">SUM(C11:C17)</f>
        <v>597669026</v>
      </c>
      <c r="D18" s="36">
        <f t="shared" si="1"/>
        <v>0</v>
      </c>
      <c r="E18" s="34">
        <f t="shared" si="1"/>
        <v>848911721</v>
      </c>
      <c r="F18" s="35">
        <f t="shared" si="1"/>
        <v>946961422</v>
      </c>
      <c r="G18" s="37">
        <f t="shared" si="1"/>
        <v>946961422</v>
      </c>
      <c r="H18" s="38">
        <f t="shared" si="1"/>
        <v>715896669</v>
      </c>
      <c r="I18" s="34">
        <f t="shared" si="1"/>
        <v>737542147</v>
      </c>
      <c r="J18" s="35">
        <f t="shared" si="1"/>
        <v>777216592</v>
      </c>
      <c r="K18" s="37">
        <f t="shared" si="1"/>
        <v>819186292</v>
      </c>
    </row>
    <row r="19" spans="1:11" ht="12.75">
      <c r="A19" s="33" t="s">
        <v>29</v>
      </c>
      <c r="B19" s="39">
        <f>+B10-B18</f>
        <v>-211659748</v>
      </c>
      <c r="C19" s="40">
        <f aca="true" t="shared" si="2" ref="C19:K19">+C10-C18</f>
        <v>-37488970</v>
      </c>
      <c r="D19" s="41">
        <f t="shared" si="2"/>
        <v>0</v>
      </c>
      <c r="E19" s="39">
        <f t="shared" si="2"/>
        <v>-174858812</v>
      </c>
      <c r="F19" s="40">
        <f t="shared" si="2"/>
        <v>-317451552</v>
      </c>
      <c r="G19" s="42">
        <f t="shared" si="2"/>
        <v>-317451552</v>
      </c>
      <c r="H19" s="43">
        <f t="shared" si="2"/>
        <v>-140935410</v>
      </c>
      <c r="I19" s="39">
        <f t="shared" si="2"/>
        <v>16710471</v>
      </c>
      <c r="J19" s="40">
        <f t="shared" si="2"/>
        <v>-5496713</v>
      </c>
      <c r="K19" s="42">
        <f t="shared" si="2"/>
        <v>7268827</v>
      </c>
    </row>
    <row r="20" spans="1:11" ht="20.25">
      <c r="A20" s="44" t="s">
        <v>30</v>
      </c>
      <c r="B20" s="45">
        <v>176790054</v>
      </c>
      <c r="C20" s="46">
        <v>146504000</v>
      </c>
      <c r="D20" s="47">
        <v>0</v>
      </c>
      <c r="E20" s="45">
        <v>151069193</v>
      </c>
      <c r="F20" s="46">
        <v>178802754</v>
      </c>
      <c r="G20" s="48">
        <v>178802754</v>
      </c>
      <c r="H20" s="49">
        <v>164760267</v>
      </c>
      <c r="I20" s="45">
        <v>162287000</v>
      </c>
      <c r="J20" s="46">
        <v>174048150</v>
      </c>
      <c r="K20" s="48">
        <v>213817000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-183337</v>
      </c>
      <c r="F21" s="51">
        <v>0</v>
      </c>
      <c r="G21" s="53">
        <v>0</v>
      </c>
      <c r="H21" s="54">
        <v>1381412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-34869694</v>
      </c>
      <c r="C22" s="57">
        <f aca="true" t="shared" si="3" ref="C22:K22">SUM(C19:C21)</f>
        <v>109015030</v>
      </c>
      <c r="D22" s="58">
        <f t="shared" si="3"/>
        <v>0</v>
      </c>
      <c r="E22" s="56">
        <f t="shared" si="3"/>
        <v>-23972956</v>
      </c>
      <c r="F22" s="57">
        <f t="shared" si="3"/>
        <v>-138648798</v>
      </c>
      <c r="G22" s="59">
        <f t="shared" si="3"/>
        <v>-138648798</v>
      </c>
      <c r="H22" s="60">
        <f t="shared" si="3"/>
        <v>25206269</v>
      </c>
      <c r="I22" s="56">
        <f t="shared" si="3"/>
        <v>178997471</v>
      </c>
      <c r="J22" s="57">
        <f t="shared" si="3"/>
        <v>168551437</v>
      </c>
      <c r="K22" s="59">
        <f t="shared" si="3"/>
        <v>221085827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-34869694</v>
      </c>
      <c r="C24" s="40">
        <f aca="true" t="shared" si="4" ref="C24:K24">SUM(C22:C23)</f>
        <v>109015030</v>
      </c>
      <c r="D24" s="41">
        <f t="shared" si="4"/>
        <v>0</v>
      </c>
      <c r="E24" s="39">
        <f t="shared" si="4"/>
        <v>-23972956</v>
      </c>
      <c r="F24" s="40">
        <f t="shared" si="4"/>
        <v>-138648798</v>
      </c>
      <c r="G24" s="42">
        <f t="shared" si="4"/>
        <v>-138648798</v>
      </c>
      <c r="H24" s="43">
        <f t="shared" si="4"/>
        <v>25206269</v>
      </c>
      <c r="I24" s="39">
        <f t="shared" si="4"/>
        <v>178997471</v>
      </c>
      <c r="J24" s="40">
        <f t="shared" si="4"/>
        <v>168551437</v>
      </c>
      <c r="K24" s="42">
        <f t="shared" si="4"/>
        <v>221085827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117451868</v>
      </c>
      <c r="C27" s="7">
        <v>307038450</v>
      </c>
      <c r="D27" s="69">
        <v>0</v>
      </c>
      <c r="E27" s="70">
        <v>141777387</v>
      </c>
      <c r="F27" s="7">
        <v>163005087</v>
      </c>
      <c r="G27" s="71">
        <v>163005087</v>
      </c>
      <c r="H27" s="72">
        <v>-545627043</v>
      </c>
      <c r="I27" s="70">
        <v>167646750</v>
      </c>
      <c r="J27" s="7">
        <v>173912699</v>
      </c>
      <c r="K27" s="71">
        <v>136817000</v>
      </c>
    </row>
    <row r="28" spans="1:11" ht="12.75">
      <c r="A28" s="73" t="s">
        <v>34</v>
      </c>
      <c r="B28" s="6">
        <v>116796228</v>
      </c>
      <c r="C28" s="6">
        <v>306028807</v>
      </c>
      <c r="D28" s="23">
        <v>0</v>
      </c>
      <c r="E28" s="24">
        <v>132776661</v>
      </c>
      <c r="F28" s="6">
        <v>158803087</v>
      </c>
      <c r="G28" s="25">
        <v>158803087</v>
      </c>
      <c r="H28" s="26">
        <v>743203663</v>
      </c>
      <c r="I28" s="24">
        <v>162286750</v>
      </c>
      <c r="J28" s="6">
        <v>170912699</v>
      </c>
      <c r="K28" s="25">
        <v>133817000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655640</v>
      </c>
      <c r="C31" s="6">
        <v>1009643</v>
      </c>
      <c r="D31" s="23">
        <v>0</v>
      </c>
      <c r="E31" s="24">
        <v>0</v>
      </c>
      <c r="F31" s="6">
        <v>0</v>
      </c>
      <c r="G31" s="25">
        <v>0</v>
      </c>
      <c r="H31" s="26">
        <v>707757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117451868</v>
      </c>
      <c r="C32" s="7">
        <f aca="true" t="shared" si="5" ref="C32:K32">SUM(C28:C31)</f>
        <v>307038450</v>
      </c>
      <c r="D32" s="69">
        <f t="shared" si="5"/>
        <v>0</v>
      </c>
      <c r="E32" s="70">
        <f t="shared" si="5"/>
        <v>132776661</v>
      </c>
      <c r="F32" s="7">
        <f t="shared" si="5"/>
        <v>158803087</v>
      </c>
      <c r="G32" s="71">
        <f t="shared" si="5"/>
        <v>158803087</v>
      </c>
      <c r="H32" s="72">
        <f t="shared" si="5"/>
        <v>743911420</v>
      </c>
      <c r="I32" s="70">
        <f t="shared" si="5"/>
        <v>162286750</v>
      </c>
      <c r="J32" s="7">
        <f t="shared" si="5"/>
        <v>170912699</v>
      </c>
      <c r="K32" s="71">
        <f t="shared" si="5"/>
        <v>133817000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175104051</v>
      </c>
      <c r="C35" s="6">
        <v>181702770</v>
      </c>
      <c r="D35" s="23">
        <v>0</v>
      </c>
      <c r="E35" s="24">
        <v>14441548</v>
      </c>
      <c r="F35" s="6">
        <v>-105080921</v>
      </c>
      <c r="G35" s="25">
        <v>-105080921</v>
      </c>
      <c r="H35" s="26">
        <v>1012942491</v>
      </c>
      <c r="I35" s="24">
        <v>103147132</v>
      </c>
      <c r="J35" s="6">
        <v>91392156</v>
      </c>
      <c r="K35" s="25">
        <v>186246928</v>
      </c>
    </row>
    <row r="36" spans="1:11" ht="12.75">
      <c r="A36" s="22" t="s">
        <v>40</v>
      </c>
      <c r="B36" s="6">
        <v>1702581650</v>
      </c>
      <c r="C36" s="6">
        <v>1773544444</v>
      </c>
      <c r="D36" s="23">
        <v>0</v>
      </c>
      <c r="E36" s="24">
        <v>-23538995</v>
      </c>
      <c r="F36" s="6">
        <v>-17340051</v>
      </c>
      <c r="G36" s="25">
        <v>-17340051</v>
      </c>
      <c r="H36" s="26">
        <v>1971180768</v>
      </c>
      <c r="I36" s="24">
        <v>82750339</v>
      </c>
      <c r="J36" s="6">
        <v>84431881</v>
      </c>
      <c r="K36" s="25">
        <v>42504219</v>
      </c>
    </row>
    <row r="37" spans="1:11" ht="12.75">
      <c r="A37" s="22" t="s">
        <v>41</v>
      </c>
      <c r="B37" s="6">
        <v>113217870</v>
      </c>
      <c r="C37" s="6">
        <v>67175621</v>
      </c>
      <c r="D37" s="23">
        <v>0</v>
      </c>
      <c r="E37" s="24">
        <v>0</v>
      </c>
      <c r="F37" s="6">
        <v>0</v>
      </c>
      <c r="G37" s="25">
        <v>0</v>
      </c>
      <c r="H37" s="26">
        <v>971092923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22673173</v>
      </c>
      <c r="C38" s="6">
        <v>26344470</v>
      </c>
      <c r="D38" s="23">
        <v>0</v>
      </c>
      <c r="E38" s="24">
        <v>14875509</v>
      </c>
      <c r="F38" s="6">
        <v>16227825</v>
      </c>
      <c r="G38" s="25">
        <v>16227825</v>
      </c>
      <c r="H38" s="26">
        <v>26928595</v>
      </c>
      <c r="I38" s="24">
        <v>6900000</v>
      </c>
      <c r="J38" s="6">
        <v>7272600</v>
      </c>
      <c r="K38" s="25">
        <v>7665320</v>
      </c>
    </row>
    <row r="39" spans="1:11" ht="12.75">
      <c r="A39" s="22" t="s">
        <v>43</v>
      </c>
      <c r="B39" s="6">
        <v>1741794658</v>
      </c>
      <c r="C39" s="6">
        <v>1861727123</v>
      </c>
      <c r="D39" s="23">
        <v>0</v>
      </c>
      <c r="E39" s="24">
        <v>0</v>
      </c>
      <c r="F39" s="6">
        <v>0</v>
      </c>
      <c r="G39" s="25">
        <v>0</v>
      </c>
      <c r="H39" s="26">
        <v>1960895473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94603450</v>
      </c>
      <c r="C42" s="6">
        <v>305473146</v>
      </c>
      <c r="D42" s="23">
        <v>0</v>
      </c>
      <c r="E42" s="24">
        <v>126409672</v>
      </c>
      <c r="F42" s="6">
        <v>4808316</v>
      </c>
      <c r="G42" s="25">
        <v>4808316</v>
      </c>
      <c r="H42" s="26">
        <v>-13875808</v>
      </c>
      <c r="I42" s="24">
        <v>69249846</v>
      </c>
      <c r="J42" s="6">
        <v>52877441</v>
      </c>
      <c r="K42" s="25">
        <v>99165433</v>
      </c>
    </row>
    <row r="43" spans="1:11" ht="12.75">
      <c r="A43" s="22" t="s">
        <v>46</v>
      </c>
      <c r="B43" s="6">
        <v>-112211923</v>
      </c>
      <c r="C43" s="6">
        <v>-307038450</v>
      </c>
      <c r="D43" s="23">
        <v>0</v>
      </c>
      <c r="E43" s="24">
        <v>-141777387</v>
      </c>
      <c r="F43" s="6">
        <v>-163005087</v>
      </c>
      <c r="G43" s="25">
        <v>-163005087</v>
      </c>
      <c r="H43" s="26">
        <v>-145833772</v>
      </c>
      <c r="I43" s="24">
        <v>-167646750</v>
      </c>
      <c r="J43" s="6">
        <v>-173912699</v>
      </c>
      <c r="K43" s="25">
        <v>-136817000</v>
      </c>
    </row>
    <row r="44" spans="1:11" ht="12.75">
      <c r="A44" s="22" t="s">
        <v>47</v>
      </c>
      <c r="B44" s="6">
        <v>0</v>
      </c>
      <c r="C44" s="6">
        <v>2318752</v>
      </c>
      <c r="D44" s="23">
        <v>0</v>
      </c>
      <c r="E44" s="24">
        <v>0</v>
      </c>
      <c r="F44" s="6">
        <v>0</v>
      </c>
      <c r="G44" s="25">
        <v>0</v>
      </c>
      <c r="H44" s="26">
        <v>55194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68831678</v>
      </c>
      <c r="C45" s="7">
        <v>69586373</v>
      </c>
      <c r="D45" s="69">
        <v>0</v>
      </c>
      <c r="E45" s="70">
        <v>-15367715</v>
      </c>
      <c r="F45" s="7">
        <v>-158196771</v>
      </c>
      <c r="G45" s="71">
        <v>-158196771</v>
      </c>
      <c r="H45" s="72">
        <v>-103032387</v>
      </c>
      <c r="I45" s="70">
        <v>-98396904</v>
      </c>
      <c r="J45" s="7">
        <v>-121035258</v>
      </c>
      <c r="K45" s="71">
        <v>-37651567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68832925</v>
      </c>
      <c r="C48" s="6">
        <v>69586376</v>
      </c>
      <c r="D48" s="23">
        <v>0</v>
      </c>
      <c r="E48" s="24">
        <v>126531944</v>
      </c>
      <c r="F48" s="6">
        <v>-8209411</v>
      </c>
      <c r="G48" s="25">
        <v>-8209411</v>
      </c>
      <c r="H48" s="26">
        <v>92528467</v>
      </c>
      <c r="I48" s="24">
        <v>54873135</v>
      </c>
      <c r="J48" s="6">
        <v>40511364</v>
      </c>
      <c r="K48" s="25">
        <v>132618570</v>
      </c>
    </row>
    <row r="49" spans="1:11" ht="12.75">
      <c r="A49" s="22" t="s">
        <v>51</v>
      </c>
      <c r="B49" s="6">
        <f>+B75</f>
        <v>55471558.463375345</v>
      </c>
      <c r="C49" s="6">
        <f aca="true" t="shared" si="6" ref="C49:K49">+C75</f>
        <v>31363538.933731947</v>
      </c>
      <c r="D49" s="23">
        <f t="shared" si="6"/>
        <v>0</v>
      </c>
      <c r="E49" s="24">
        <f t="shared" si="6"/>
        <v>-1494975.3590265808</v>
      </c>
      <c r="F49" s="6">
        <f t="shared" si="6"/>
        <v>-3639453.212677602</v>
      </c>
      <c r="G49" s="25">
        <f t="shared" si="6"/>
        <v>-3639453.212677602</v>
      </c>
      <c r="H49" s="26">
        <f t="shared" si="6"/>
        <v>883255848.3103272</v>
      </c>
      <c r="I49" s="24">
        <f t="shared" si="6"/>
        <v>-23242385.56018389</v>
      </c>
      <c r="J49" s="6">
        <f t="shared" si="6"/>
        <v>-18583552.843681052</v>
      </c>
      <c r="K49" s="25">
        <f t="shared" si="6"/>
        <v>-19587068.37647133</v>
      </c>
    </row>
    <row r="50" spans="1:11" ht="12.75">
      <c r="A50" s="33" t="s">
        <v>52</v>
      </c>
      <c r="B50" s="7">
        <f>+B48-B49</f>
        <v>13361366.536624655</v>
      </c>
      <c r="C50" s="7">
        <f aca="true" t="shared" si="7" ref="C50:K50">+C48-C49</f>
        <v>38222837.06626806</v>
      </c>
      <c r="D50" s="69">
        <f t="shared" si="7"/>
        <v>0</v>
      </c>
      <c r="E50" s="70">
        <f t="shared" si="7"/>
        <v>128026919.35902658</v>
      </c>
      <c r="F50" s="7">
        <f t="shared" si="7"/>
        <v>-4569957.787322398</v>
      </c>
      <c r="G50" s="71">
        <f t="shared" si="7"/>
        <v>-4569957.787322398</v>
      </c>
      <c r="H50" s="72">
        <f t="shared" si="7"/>
        <v>-790727381.3103272</v>
      </c>
      <c r="I50" s="70">
        <f t="shared" si="7"/>
        <v>78115520.56018388</v>
      </c>
      <c r="J50" s="7">
        <f t="shared" si="7"/>
        <v>59094916.84368105</v>
      </c>
      <c r="K50" s="71">
        <f t="shared" si="7"/>
        <v>152205638.37647134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1702581650</v>
      </c>
      <c r="C53" s="6">
        <v>1773544444</v>
      </c>
      <c r="D53" s="23">
        <v>0</v>
      </c>
      <c r="E53" s="24">
        <v>-135184287</v>
      </c>
      <c r="F53" s="6">
        <v>-154597444</v>
      </c>
      <c r="G53" s="25">
        <v>-154597444</v>
      </c>
      <c r="H53" s="26">
        <v>1703512007</v>
      </c>
      <c r="I53" s="24">
        <v>-63322395</v>
      </c>
      <c r="J53" s="6">
        <v>-89480818</v>
      </c>
      <c r="K53" s="25">
        <v>-94312781</v>
      </c>
    </row>
    <row r="54" spans="1:11" ht="12.75">
      <c r="A54" s="22" t="s">
        <v>55</v>
      </c>
      <c r="B54" s="6">
        <v>143421995</v>
      </c>
      <c r="C54" s="6">
        <v>82640948</v>
      </c>
      <c r="D54" s="23">
        <v>0</v>
      </c>
      <c r="E54" s="24">
        <v>165316382</v>
      </c>
      <c r="F54" s="6">
        <v>180345138</v>
      </c>
      <c r="G54" s="25">
        <v>180345138</v>
      </c>
      <c r="H54" s="26">
        <v>71726772</v>
      </c>
      <c r="I54" s="24">
        <v>84896411</v>
      </c>
      <c r="J54" s="6">
        <v>89480818</v>
      </c>
      <c r="K54" s="25">
        <v>94312781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37600524</v>
      </c>
      <c r="F55" s="6">
        <v>56933298</v>
      </c>
      <c r="G55" s="25">
        <v>56933298</v>
      </c>
      <c r="H55" s="26">
        <v>-1203264566</v>
      </c>
      <c r="I55" s="24">
        <v>59914016</v>
      </c>
      <c r="J55" s="6">
        <v>78173157</v>
      </c>
      <c r="K55" s="25">
        <v>74282927</v>
      </c>
    </row>
    <row r="56" spans="1:11" ht="12.75">
      <c r="A56" s="22" t="s">
        <v>57</v>
      </c>
      <c r="B56" s="6">
        <v>1092153</v>
      </c>
      <c r="C56" s="6">
        <v>2704729</v>
      </c>
      <c r="D56" s="23">
        <v>0</v>
      </c>
      <c r="E56" s="24">
        <v>30915225</v>
      </c>
      <c r="F56" s="6">
        <v>37870331</v>
      </c>
      <c r="G56" s="25">
        <v>37870331</v>
      </c>
      <c r="H56" s="26">
        <v>28624996</v>
      </c>
      <c r="I56" s="24">
        <v>34271330</v>
      </c>
      <c r="J56" s="6">
        <v>36121981</v>
      </c>
      <c r="K56" s="25">
        <v>38072571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42979005</v>
      </c>
      <c r="F59" s="6">
        <v>42979005</v>
      </c>
      <c r="G59" s="25">
        <v>42979005</v>
      </c>
      <c r="H59" s="26">
        <v>85514005</v>
      </c>
      <c r="I59" s="24">
        <v>73679695</v>
      </c>
      <c r="J59" s="6">
        <v>77658399</v>
      </c>
      <c r="K59" s="25">
        <v>81851952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1.1191150100822655</v>
      </c>
      <c r="C70" s="5">
        <f aca="true" t="shared" si="8" ref="C70:K70">IF(ISERROR(C71/C72),0,(C71/C72))</f>
        <v>0.49426259910718373</v>
      </c>
      <c r="D70" s="5">
        <f t="shared" si="8"/>
        <v>0</v>
      </c>
      <c r="E70" s="5">
        <f t="shared" si="8"/>
        <v>0.30240902780197826</v>
      </c>
      <c r="F70" s="5">
        <f t="shared" si="8"/>
        <v>0.1181567994707599</v>
      </c>
      <c r="G70" s="5">
        <f t="shared" si="8"/>
        <v>0.1181567994707599</v>
      </c>
      <c r="H70" s="5">
        <f t="shared" si="8"/>
        <v>0.08292839632959917</v>
      </c>
      <c r="I70" s="5">
        <f t="shared" si="8"/>
        <v>0.11925652542894585</v>
      </c>
      <c r="J70" s="5">
        <f t="shared" si="8"/>
        <v>0.09046687455375109</v>
      </c>
      <c r="K70" s="5">
        <f t="shared" si="8"/>
        <v>0.09046689111081135</v>
      </c>
    </row>
    <row r="71" spans="1:11" ht="12.75" hidden="1">
      <c r="A71" s="2" t="s">
        <v>101</v>
      </c>
      <c r="B71" s="2">
        <f>+B83</f>
        <v>177808283</v>
      </c>
      <c r="C71" s="2">
        <f aca="true" t="shared" si="9" ref="C71:K71">+C83</f>
        <v>96017951</v>
      </c>
      <c r="D71" s="2">
        <f t="shared" si="9"/>
        <v>0</v>
      </c>
      <c r="E71" s="2">
        <f t="shared" si="9"/>
        <v>79132625</v>
      </c>
      <c r="F71" s="2">
        <f t="shared" si="9"/>
        <v>24433296</v>
      </c>
      <c r="G71" s="2">
        <f t="shared" si="9"/>
        <v>24433296</v>
      </c>
      <c r="H71" s="2">
        <f t="shared" si="9"/>
        <v>12591530</v>
      </c>
      <c r="I71" s="2">
        <f t="shared" si="9"/>
        <v>32031682</v>
      </c>
      <c r="J71" s="2">
        <f t="shared" si="9"/>
        <v>24800401</v>
      </c>
      <c r="K71" s="2">
        <f t="shared" si="9"/>
        <v>26139628</v>
      </c>
    </row>
    <row r="72" spans="1:11" ht="12.75" hidden="1">
      <c r="A72" s="2" t="s">
        <v>102</v>
      </c>
      <c r="B72" s="2">
        <f>+B77</f>
        <v>158882940</v>
      </c>
      <c r="C72" s="2">
        <f aca="true" t="shared" si="10" ref="C72:K72">+C77</f>
        <v>194265055</v>
      </c>
      <c r="D72" s="2">
        <f t="shared" si="10"/>
        <v>0</v>
      </c>
      <c r="E72" s="2">
        <f t="shared" si="10"/>
        <v>261674149</v>
      </c>
      <c r="F72" s="2">
        <f t="shared" si="10"/>
        <v>206787050</v>
      </c>
      <c r="G72" s="2">
        <f t="shared" si="10"/>
        <v>206787050</v>
      </c>
      <c r="H72" s="2">
        <f t="shared" si="10"/>
        <v>151836169</v>
      </c>
      <c r="I72" s="2">
        <f t="shared" si="10"/>
        <v>268594795</v>
      </c>
      <c r="J72" s="2">
        <f t="shared" si="10"/>
        <v>274137922</v>
      </c>
      <c r="K72" s="2">
        <f t="shared" si="10"/>
        <v>288941376</v>
      </c>
    </row>
    <row r="73" spans="1:11" ht="12.75" hidden="1">
      <c r="A73" s="2" t="s">
        <v>103</v>
      </c>
      <c r="B73" s="2">
        <f>+B74</f>
        <v>-8417238.000000004</v>
      </c>
      <c r="C73" s="2">
        <f aca="true" t="shared" si="11" ref="C73:K73">+(C78+C80+C81+C82)-(B78+B80+B81+B82)</f>
        <v>17729896</v>
      </c>
      <c r="D73" s="2">
        <f t="shared" si="11"/>
        <v>-67104677</v>
      </c>
      <c r="E73" s="2">
        <f t="shared" si="11"/>
        <v>4943554</v>
      </c>
      <c r="F73" s="2">
        <f>+(F78+F80+F81+F82)-(D78+D80+D81+D82)</f>
        <v>30801894</v>
      </c>
      <c r="G73" s="2">
        <f>+(G78+G80+G81+G82)-(D78+D80+D81+D82)</f>
        <v>30801894</v>
      </c>
      <c r="H73" s="2">
        <f>+(H78+H80+H81+H82)-(D78+D80+D81+D82)</f>
        <v>869122169</v>
      </c>
      <c r="I73" s="2">
        <f>+(I78+I80+I81+I82)-(E78+E80+E81+E82)</f>
        <v>189950482</v>
      </c>
      <c r="J73" s="2">
        <f t="shared" si="11"/>
        <v>10524278</v>
      </c>
      <c r="K73" s="2">
        <f t="shared" si="11"/>
        <v>11092590</v>
      </c>
    </row>
    <row r="74" spans="1:11" ht="12.75" hidden="1">
      <c r="A74" s="2" t="s">
        <v>104</v>
      </c>
      <c r="B74" s="2">
        <f>+TREND(C74:E74)</f>
        <v>-8417238.000000004</v>
      </c>
      <c r="C74" s="2">
        <f>+C73</f>
        <v>17729896</v>
      </c>
      <c r="D74" s="2">
        <f aca="true" t="shared" si="12" ref="D74:K74">+D73</f>
        <v>-67104677</v>
      </c>
      <c r="E74" s="2">
        <f t="shared" si="12"/>
        <v>4943554</v>
      </c>
      <c r="F74" s="2">
        <f t="shared" si="12"/>
        <v>30801894</v>
      </c>
      <c r="G74" s="2">
        <f t="shared" si="12"/>
        <v>30801894</v>
      </c>
      <c r="H74" s="2">
        <f t="shared" si="12"/>
        <v>869122169</v>
      </c>
      <c r="I74" s="2">
        <f t="shared" si="12"/>
        <v>189950482</v>
      </c>
      <c r="J74" s="2">
        <f t="shared" si="12"/>
        <v>10524278</v>
      </c>
      <c r="K74" s="2">
        <f t="shared" si="12"/>
        <v>11092590</v>
      </c>
    </row>
    <row r="75" spans="1:11" ht="12.75" hidden="1">
      <c r="A75" s="2" t="s">
        <v>105</v>
      </c>
      <c r="B75" s="2">
        <f>+B84-(((B80+B81+B78)*B70)-B79)</f>
        <v>55471558.463375345</v>
      </c>
      <c r="C75" s="2">
        <f aca="true" t="shared" si="13" ref="C75:K75">+C84-(((C80+C81+C78)*C70)-C79)</f>
        <v>31363538.933731947</v>
      </c>
      <c r="D75" s="2">
        <f t="shared" si="13"/>
        <v>0</v>
      </c>
      <c r="E75" s="2">
        <f t="shared" si="13"/>
        <v>-1494975.3590265808</v>
      </c>
      <c r="F75" s="2">
        <f t="shared" si="13"/>
        <v>-3639453.212677602</v>
      </c>
      <c r="G75" s="2">
        <f t="shared" si="13"/>
        <v>-3639453.212677602</v>
      </c>
      <c r="H75" s="2">
        <f t="shared" si="13"/>
        <v>883255848.3103272</v>
      </c>
      <c r="I75" s="2">
        <f t="shared" si="13"/>
        <v>-23242385.56018389</v>
      </c>
      <c r="J75" s="2">
        <f t="shared" si="13"/>
        <v>-18583552.843681052</v>
      </c>
      <c r="K75" s="2">
        <f t="shared" si="13"/>
        <v>-19587068.37647133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158882940</v>
      </c>
      <c r="C77" s="3">
        <v>194265055</v>
      </c>
      <c r="D77" s="3">
        <v>0</v>
      </c>
      <c r="E77" s="3">
        <v>261674149</v>
      </c>
      <c r="F77" s="3">
        <v>206787050</v>
      </c>
      <c r="G77" s="3">
        <v>206787050</v>
      </c>
      <c r="H77" s="3">
        <v>151836169</v>
      </c>
      <c r="I77" s="3">
        <v>268594795</v>
      </c>
      <c r="J77" s="3">
        <v>274137922</v>
      </c>
      <c r="K77" s="3">
        <v>288941376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110727617</v>
      </c>
      <c r="C79" s="3">
        <v>64530871</v>
      </c>
      <c r="D79" s="3">
        <v>0</v>
      </c>
      <c r="E79" s="3">
        <v>0</v>
      </c>
      <c r="F79" s="3">
        <v>0</v>
      </c>
      <c r="G79" s="3">
        <v>0</v>
      </c>
      <c r="H79" s="3">
        <v>955330756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33760209</v>
      </c>
      <c r="C80" s="3">
        <v>56390358</v>
      </c>
      <c r="D80" s="3">
        <v>0</v>
      </c>
      <c r="E80" s="3">
        <v>4943554</v>
      </c>
      <c r="F80" s="3">
        <v>30801894</v>
      </c>
      <c r="G80" s="3">
        <v>30801894</v>
      </c>
      <c r="H80" s="3">
        <v>1545600469</v>
      </c>
      <c r="I80" s="3">
        <v>194894036</v>
      </c>
      <c r="J80" s="3">
        <v>205418314</v>
      </c>
      <c r="K80" s="3">
        <v>216510904</v>
      </c>
    </row>
    <row r="81" spans="1:11" ht="13.5" hidden="1">
      <c r="A81" s="1" t="s">
        <v>70</v>
      </c>
      <c r="B81" s="3">
        <v>15614572</v>
      </c>
      <c r="C81" s="3">
        <v>10714319</v>
      </c>
      <c r="D81" s="3">
        <v>0</v>
      </c>
      <c r="E81" s="3">
        <v>0</v>
      </c>
      <c r="F81" s="3">
        <v>0</v>
      </c>
      <c r="G81" s="3">
        <v>0</v>
      </c>
      <c r="H81" s="3">
        <v>-676478300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177808283</v>
      </c>
      <c r="C83" s="3">
        <v>96017951</v>
      </c>
      <c r="D83" s="3">
        <v>0</v>
      </c>
      <c r="E83" s="3">
        <v>79132625</v>
      </c>
      <c r="F83" s="3">
        <v>24433296</v>
      </c>
      <c r="G83" s="3">
        <v>24433296</v>
      </c>
      <c r="H83" s="3">
        <v>12591530</v>
      </c>
      <c r="I83" s="3">
        <v>32031682</v>
      </c>
      <c r="J83" s="3">
        <v>24800401</v>
      </c>
      <c r="K83" s="3">
        <v>26139628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19638513</v>
      </c>
      <c r="C5" s="6">
        <v>33003582</v>
      </c>
      <c r="D5" s="23">
        <v>39063323</v>
      </c>
      <c r="E5" s="24">
        <v>13250004</v>
      </c>
      <c r="F5" s="6">
        <v>14000004</v>
      </c>
      <c r="G5" s="25">
        <v>14000004</v>
      </c>
      <c r="H5" s="26">
        <v>44431869</v>
      </c>
      <c r="I5" s="24">
        <v>6977712</v>
      </c>
      <c r="J5" s="6">
        <v>7326596</v>
      </c>
      <c r="K5" s="25">
        <v>7692927</v>
      </c>
    </row>
    <row r="6" spans="1:11" ht="12.75">
      <c r="A6" s="22" t="s">
        <v>19</v>
      </c>
      <c r="B6" s="6">
        <v>0</v>
      </c>
      <c r="C6" s="6">
        <v>68318306</v>
      </c>
      <c r="D6" s="23">
        <v>84674579</v>
      </c>
      <c r="E6" s="24">
        <v>45650028</v>
      </c>
      <c r="F6" s="6">
        <v>58830007</v>
      </c>
      <c r="G6" s="25">
        <v>58830007</v>
      </c>
      <c r="H6" s="26">
        <v>112885494</v>
      </c>
      <c r="I6" s="24">
        <v>19304508</v>
      </c>
      <c r="J6" s="6">
        <v>20269731</v>
      </c>
      <c r="K6" s="25">
        <v>21283219</v>
      </c>
    </row>
    <row r="7" spans="1:11" ht="12.75">
      <c r="A7" s="22" t="s">
        <v>20</v>
      </c>
      <c r="B7" s="6">
        <v>5959833</v>
      </c>
      <c r="C7" s="6">
        <v>3940080</v>
      </c>
      <c r="D7" s="23">
        <v>3529215</v>
      </c>
      <c r="E7" s="24">
        <v>3750000</v>
      </c>
      <c r="F7" s="6">
        <v>1500000</v>
      </c>
      <c r="G7" s="25">
        <v>1500000</v>
      </c>
      <c r="H7" s="26">
        <v>2002664</v>
      </c>
      <c r="I7" s="24">
        <v>874488</v>
      </c>
      <c r="J7" s="6">
        <v>918212</v>
      </c>
      <c r="K7" s="25">
        <v>964123</v>
      </c>
    </row>
    <row r="8" spans="1:11" ht="12.75">
      <c r="A8" s="22" t="s">
        <v>21</v>
      </c>
      <c r="B8" s="6">
        <v>338595580</v>
      </c>
      <c r="C8" s="6">
        <v>462773437</v>
      </c>
      <c r="D8" s="23">
        <v>335437757</v>
      </c>
      <c r="E8" s="24">
        <v>351967008</v>
      </c>
      <c r="F8" s="6">
        <v>492458003</v>
      </c>
      <c r="G8" s="25">
        <v>492458003</v>
      </c>
      <c r="H8" s="26">
        <v>367861663</v>
      </c>
      <c r="I8" s="24">
        <v>384710004</v>
      </c>
      <c r="J8" s="6">
        <v>403945504</v>
      </c>
      <c r="K8" s="25">
        <v>424142779</v>
      </c>
    </row>
    <row r="9" spans="1:11" ht="12.75">
      <c r="A9" s="22" t="s">
        <v>22</v>
      </c>
      <c r="B9" s="6">
        <v>99642829</v>
      </c>
      <c r="C9" s="6">
        <v>32101153</v>
      </c>
      <c r="D9" s="23">
        <v>82502436</v>
      </c>
      <c r="E9" s="24">
        <v>59450028</v>
      </c>
      <c r="F9" s="6">
        <v>15769978</v>
      </c>
      <c r="G9" s="25">
        <v>15769978</v>
      </c>
      <c r="H9" s="26">
        <v>94746024</v>
      </c>
      <c r="I9" s="24">
        <v>17843544</v>
      </c>
      <c r="J9" s="6">
        <v>18735720</v>
      </c>
      <c r="K9" s="25">
        <v>19672507</v>
      </c>
    </row>
    <row r="10" spans="1:11" ht="20.25">
      <c r="A10" s="27" t="s">
        <v>95</v>
      </c>
      <c r="B10" s="28">
        <f>SUM(B5:B9)</f>
        <v>463836755</v>
      </c>
      <c r="C10" s="29">
        <f aca="true" t="shared" si="0" ref="C10:K10">SUM(C5:C9)</f>
        <v>600136558</v>
      </c>
      <c r="D10" s="30">
        <f t="shared" si="0"/>
        <v>545207310</v>
      </c>
      <c r="E10" s="28">
        <f t="shared" si="0"/>
        <v>474067068</v>
      </c>
      <c r="F10" s="29">
        <f t="shared" si="0"/>
        <v>582557992</v>
      </c>
      <c r="G10" s="31">
        <f t="shared" si="0"/>
        <v>582557992</v>
      </c>
      <c r="H10" s="32">
        <f t="shared" si="0"/>
        <v>621927714</v>
      </c>
      <c r="I10" s="28">
        <f t="shared" si="0"/>
        <v>429710256</v>
      </c>
      <c r="J10" s="29">
        <f t="shared" si="0"/>
        <v>451195763</v>
      </c>
      <c r="K10" s="31">
        <f t="shared" si="0"/>
        <v>473755555</v>
      </c>
    </row>
    <row r="11" spans="1:11" ht="12.75">
      <c r="A11" s="22" t="s">
        <v>23</v>
      </c>
      <c r="B11" s="6">
        <v>161644700</v>
      </c>
      <c r="C11" s="6">
        <v>165426349</v>
      </c>
      <c r="D11" s="23">
        <v>184037691</v>
      </c>
      <c r="E11" s="24">
        <v>197640108</v>
      </c>
      <c r="F11" s="6">
        <v>200524865</v>
      </c>
      <c r="G11" s="25">
        <v>200524865</v>
      </c>
      <c r="H11" s="26">
        <v>187023364</v>
      </c>
      <c r="I11" s="24">
        <v>250001232</v>
      </c>
      <c r="J11" s="6">
        <v>262501265</v>
      </c>
      <c r="K11" s="25">
        <v>275626343</v>
      </c>
    </row>
    <row r="12" spans="1:11" ht="12.75">
      <c r="A12" s="22" t="s">
        <v>24</v>
      </c>
      <c r="B12" s="6">
        <v>20856106</v>
      </c>
      <c r="C12" s="6">
        <v>21204997</v>
      </c>
      <c r="D12" s="23">
        <v>22209830</v>
      </c>
      <c r="E12" s="24">
        <v>22200000</v>
      </c>
      <c r="F12" s="6">
        <v>24814125</v>
      </c>
      <c r="G12" s="25">
        <v>24814125</v>
      </c>
      <c r="H12" s="26">
        <v>23121791</v>
      </c>
      <c r="I12" s="24">
        <v>25600128</v>
      </c>
      <c r="J12" s="6">
        <v>26880132</v>
      </c>
      <c r="K12" s="25">
        <v>28224140</v>
      </c>
    </row>
    <row r="13" spans="1:11" ht="12.75">
      <c r="A13" s="22" t="s">
        <v>96</v>
      </c>
      <c r="B13" s="6">
        <v>35294416</v>
      </c>
      <c r="C13" s="6">
        <v>59028649</v>
      </c>
      <c r="D13" s="23">
        <v>54871933</v>
      </c>
      <c r="E13" s="24">
        <v>150000000</v>
      </c>
      <c r="F13" s="6">
        <v>150000000</v>
      </c>
      <c r="G13" s="25">
        <v>150000000</v>
      </c>
      <c r="H13" s="26">
        <v>55256265</v>
      </c>
      <c r="I13" s="24">
        <v>60000000</v>
      </c>
      <c r="J13" s="6">
        <v>63000000</v>
      </c>
      <c r="K13" s="25">
        <v>66150000</v>
      </c>
    </row>
    <row r="14" spans="1:11" ht="12.75">
      <c r="A14" s="22" t="s">
        <v>25</v>
      </c>
      <c r="B14" s="6">
        <v>1567545</v>
      </c>
      <c r="C14" s="6">
        <v>1602837</v>
      </c>
      <c r="D14" s="23">
        <v>2805585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41354630</v>
      </c>
      <c r="C15" s="6">
        <v>60068765</v>
      </c>
      <c r="D15" s="23">
        <v>47600035</v>
      </c>
      <c r="E15" s="24">
        <v>25401396</v>
      </c>
      <c r="F15" s="6">
        <v>38930034</v>
      </c>
      <c r="G15" s="25">
        <v>38930034</v>
      </c>
      <c r="H15" s="26">
        <v>28242501</v>
      </c>
      <c r="I15" s="24">
        <v>9040008</v>
      </c>
      <c r="J15" s="6">
        <v>9492008</v>
      </c>
      <c r="K15" s="25">
        <v>9966609</v>
      </c>
    </row>
    <row r="16" spans="1:11" ht="12.75">
      <c r="A16" s="22" t="s">
        <v>21</v>
      </c>
      <c r="B16" s="6">
        <v>2149030</v>
      </c>
      <c r="C16" s="6">
        <v>1961057</v>
      </c>
      <c r="D16" s="23">
        <v>3246000</v>
      </c>
      <c r="E16" s="24">
        <v>15000000</v>
      </c>
      <c r="F16" s="6">
        <v>6275000</v>
      </c>
      <c r="G16" s="25">
        <v>6275000</v>
      </c>
      <c r="H16" s="26">
        <v>7811853</v>
      </c>
      <c r="I16" s="24">
        <v>5313000</v>
      </c>
      <c r="J16" s="6">
        <v>5578650</v>
      </c>
      <c r="K16" s="25">
        <v>5857582</v>
      </c>
    </row>
    <row r="17" spans="1:11" ht="12.75">
      <c r="A17" s="22" t="s">
        <v>27</v>
      </c>
      <c r="B17" s="6">
        <v>357197746</v>
      </c>
      <c r="C17" s="6">
        <v>332730257</v>
      </c>
      <c r="D17" s="23">
        <v>258997269</v>
      </c>
      <c r="E17" s="24">
        <v>253375596</v>
      </c>
      <c r="F17" s="6">
        <v>209568204</v>
      </c>
      <c r="G17" s="25">
        <v>209568204</v>
      </c>
      <c r="H17" s="26">
        <v>231121792</v>
      </c>
      <c r="I17" s="24">
        <v>278874300</v>
      </c>
      <c r="J17" s="6">
        <v>292818001</v>
      </c>
      <c r="K17" s="25">
        <v>307458909</v>
      </c>
    </row>
    <row r="18" spans="1:11" ht="12.75">
      <c r="A18" s="33" t="s">
        <v>28</v>
      </c>
      <c r="B18" s="34">
        <f>SUM(B11:B17)</f>
        <v>620064173</v>
      </c>
      <c r="C18" s="35">
        <f aca="true" t="shared" si="1" ref="C18:K18">SUM(C11:C17)</f>
        <v>642022911</v>
      </c>
      <c r="D18" s="36">
        <f t="shared" si="1"/>
        <v>573768343</v>
      </c>
      <c r="E18" s="34">
        <f t="shared" si="1"/>
        <v>663617100</v>
      </c>
      <c r="F18" s="35">
        <f t="shared" si="1"/>
        <v>630112228</v>
      </c>
      <c r="G18" s="37">
        <f t="shared" si="1"/>
        <v>630112228</v>
      </c>
      <c r="H18" s="38">
        <f t="shared" si="1"/>
        <v>532577566</v>
      </c>
      <c r="I18" s="34">
        <f t="shared" si="1"/>
        <v>628828668</v>
      </c>
      <c r="J18" s="35">
        <f t="shared" si="1"/>
        <v>660270056</v>
      </c>
      <c r="K18" s="37">
        <f t="shared" si="1"/>
        <v>693283583</v>
      </c>
    </row>
    <row r="19" spans="1:11" ht="12.75">
      <c r="A19" s="33" t="s">
        <v>29</v>
      </c>
      <c r="B19" s="39">
        <f>+B10-B18</f>
        <v>-156227418</v>
      </c>
      <c r="C19" s="40">
        <f aca="true" t="shared" si="2" ref="C19:K19">+C10-C18</f>
        <v>-41886353</v>
      </c>
      <c r="D19" s="41">
        <f t="shared" si="2"/>
        <v>-28561033</v>
      </c>
      <c r="E19" s="39">
        <f t="shared" si="2"/>
        <v>-189550032</v>
      </c>
      <c r="F19" s="40">
        <f t="shared" si="2"/>
        <v>-47554236</v>
      </c>
      <c r="G19" s="42">
        <f t="shared" si="2"/>
        <v>-47554236</v>
      </c>
      <c r="H19" s="43">
        <f t="shared" si="2"/>
        <v>89350148</v>
      </c>
      <c r="I19" s="39">
        <f t="shared" si="2"/>
        <v>-199118412</v>
      </c>
      <c r="J19" s="40">
        <f t="shared" si="2"/>
        <v>-209074293</v>
      </c>
      <c r="K19" s="42">
        <f t="shared" si="2"/>
        <v>-219528028</v>
      </c>
    </row>
    <row r="20" spans="1:11" ht="20.25">
      <c r="A20" s="44" t="s">
        <v>30</v>
      </c>
      <c r="B20" s="45">
        <v>131371598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123647921</v>
      </c>
      <c r="I20" s="45">
        <v>128611008</v>
      </c>
      <c r="J20" s="46">
        <v>135041558</v>
      </c>
      <c r="K20" s="48">
        <v>141793636</v>
      </c>
    </row>
    <row r="21" spans="1:11" ht="12.75">
      <c r="A21" s="22" t="s">
        <v>97</v>
      </c>
      <c r="B21" s="50">
        <v>0</v>
      </c>
      <c r="C21" s="51">
        <v>0</v>
      </c>
      <c r="D21" s="52">
        <v>132371000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-24855820</v>
      </c>
      <c r="C22" s="57">
        <f aca="true" t="shared" si="3" ref="C22:K22">SUM(C19:C21)</f>
        <v>-41886353</v>
      </c>
      <c r="D22" s="58">
        <f t="shared" si="3"/>
        <v>103809967</v>
      </c>
      <c r="E22" s="56">
        <f t="shared" si="3"/>
        <v>-189550032</v>
      </c>
      <c r="F22" s="57">
        <f t="shared" si="3"/>
        <v>-47554236</v>
      </c>
      <c r="G22" s="59">
        <f t="shared" si="3"/>
        <v>-47554236</v>
      </c>
      <c r="H22" s="60">
        <f t="shared" si="3"/>
        <v>212998069</v>
      </c>
      <c r="I22" s="56">
        <f t="shared" si="3"/>
        <v>-70507404</v>
      </c>
      <c r="J22" s="57">
        <f t="shared" si="3"/>
        <v>-74032735</v>
      </c>
      <c r="K22" s="59">
        <f t="shared" si="3"/>
        <v>-77734392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-24855820</v>
      </c>
      <c r="C24" s="40">
        <f aca="true" t="shared" si="4" ref="C24:K24">SUM(C22:C23)</f>
        <v>-41886353</v>
      </c>
      <c r="D24" s="41">
        <f t="shared" si="4"/>
        <v>103809967</v>
      </c>
      <c r="E24" s="39">
        <f t="shared" si="4"/>
        <v>-189550032</v>
      </c>
      <c r="F24" s="40">
        <f t="shared" si="4"/>
        <v>-47554236</v>
      </c>
      <c r="G24" s="42">
        <f t="shared" si="4"/>
        <v>-47554236</v>
      </c>
      <c r="H24" s="43">
        <f t="shared" si="4"/>
        <v>212998069</v>
      </c>
      <c r="I24" s="39">
        <f t="shared" si="4"/>
        <v>-70507404</v>
      </c>
      <c r="J24" s="40">
        <f t="shared" si="4"/>
        <v>-74032735</v>
      </c>
      <c r="K24" s="42">
        <f t="shared" si="4"/>
        <v>-77734392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143909967</v>
      </c>
      <c r="C27" s="7">
        <v>99255207</v>
      </c>
      <c r="D27" s="69">
        <v>11957746</v>
      </c>
      <c r="E27" s="70">
        <v>2000500008</v>
      </c>
      <c r="F27" s="7">
        <v>1985162474</v>
      </c>
      <c r="G27" s="71">
        <v>1985162474</v>
      </c>
      <c r="H27" s="72">
        <v>170141066</v>
      </c>
      <c r="I27" s="70">
        <v>1919374544</v>
      </c>
      <c r="J27" s="7">
        <v>1756477380</v>
      </c>
      <c r="K27" s="71">
        <v>1604886544</v>
      </c>
    </row>
    <row r="28" spans="1:11" ht="12.75">
      <c r="A28" s="73" t="s">
        <v>34</v>
      </c>
      <c r="B28" s="6">
        <v>131971598</v>
      </c>
      <c r="C28" s="6">
        <v>99255207</v>
      </c>
      <c r="D28" s="23">
        <v>0</v>
      </c>
      <c r="E28" s="24">
        <v>0</v>
      </c>
      <c r="F28" s="6">
        <v>38731760</v>
      </c>
      <c r="G28" s="25">
        <v>38731760</v>
      </c>
      <c r="H28" s="26">
        <v>23897112</v>
      </c>
      <c r="I28" s="24">
        <v>119000000</v>
      </c>
      <c r="J28" s="6">
        <v>136124868</v>
      </c>
      <c r="K28" s="25">
        <v>146553868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11938369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143909967</v>
      </c>
      <c r="C32" s="7">
        <f aca="true" t="shared" si="5" ref="C32:K32">SUM(C28:C31)</f>
        <v>99255207</v>
      </c>
      <c r="D32" s="69">
        <f t="shared" si="5"/>
        <v>0</v>
      </c>
      <c r="E32" s="70">
        <f t="shared" si="5"/>
        <v>0</v>
      </c>
      <c r="F32" s="7">
        <f t="shared" si="5"/>
        <v>38731760</v>
      </c>
      <c r="G32" s="71">
        <f t="shared" si="5"/>
        <v>38731760</v>
      </c>
      <c r="H32" s="72">
        <f t="shared" si="5"/>
        <v>23897112</v>
      </c>
      <c r="I32" s="70">
        <f t="shared" si="5"/>
        <v>119000000</v>
      </c>
      <c r="J32" s="7">
        <f t="shared" si="5"/>
        <v>136124868</v>
      </c>
      <c r="K32" s="71">
        <f t="shared" si="5"/>
        <v>146553868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64965852</v>
      </c>
      <c r="C35" s="6">
        <v>82745015</v>
      </c>
      <c r="D35" s="23">
        <v>143066583</v>
      </c>
      <c r="E35" s="24">
        <v>61654184</v>
      </c>
      <c r="F35" s="6">
        <v>96213758</v>
      </c>
      <c r="G35" s="25">
        <v>96213758</v>
      </c>
      <c r="H35" s="26">
        <v>352601826</v>
      </c>
      <c r="I35" s="24">
        <v>141233800</v>
      </c>
      <c r="J35" s="6">
        <v>102594612</v>
      </c>
      <c r="K35" s="25">
        <v>98544420</v>
      </c>
    </row>
    <row r="36" spans="1:11" ht="12.75">
      <c r="A36" s="22" t="s">
        <v>40</v>
      </c>
      <c r="B36" s="6">
        <v>1822992483</v>
      </c>
      <c r="C36" s="6">
        <v>1819654546</v>
      </c>
      <c r="D36" s="23">
        <v>1900972507</v>
      </c>
      <c r="E36" s="24">
        <v>2000500008</v>
      </c>
      <c r="F36" s="6">
        <v>1985162474</v>
      </c>
      <c r="G36" s="25">
        <v>1985162474</v>
      </c>
      <c r="H36" s="26">
        <v>2246772286</v>
      </c>
      <c r="I36" s="24">
        <v>1919374544</v>
      </c>
      <c r="J36" s="6">
        <v>1756477380</v>
      </c>
      <c r="K36" s="25">
        <v>1604886544</v>
      </c>
    </row>
    <row r="37" spans="1:11" ht="12.75">
      <c r="A37" s="22" t="s">
        <v>41</v>
      </c>
      <c r="B37" s="6">
        <v>89859511</v>
      </c>
      <c r="C37" s="6">
        <v>120966420</v>
      </c>
      <c r="D37" s="23">
        <v>168860914</v>
      </c>
      <c r="E37" s="24">
        <v>3500004</v>
      </c>
      <c r="F37" s="6">
        <v>43205479</v>
      </c>
      <c r="G37" s="25">
        <v>43205479</v>
      </c>
      <c r="H37" s="26">
        <v>365090646</v>
      </c>
      <c r="I37" s="24">
        <v>105791220</v>
      </c>
      <c r="J37" s="6">
        <v>96115800</v>
      </c>
      <c r="K37" s="25">
        <v>85956576</v>
      </c>
    </row>
    <row r="38" spans="1:11" ht="12.75">
      <c r="A38" s="22" t="s">
        <v>42</v>
      </c>
      <c r="B38" s="6">
        <v>26763933</v>
      </c>
      <c r="C38" s="6">
        <v>28284551</v>
      </c>
      <c r="D38" s="23">
        <v>20110118</v>
      </c>
      <c r="E38" s="24">
        <v>20000004</v>
      </c>
      <c r="F38" s="6">
        <v>20000004</v>
      </c>
      <c r="G38" s="25">
        <v>20000004</v>
      </c>
      <c r="H38" s="26">
        <v>22497139</v>
      </c>
      <c r="I38" s="24">
        <v>32497356</v>
      </c>
      <c r="J38" s="6">
        <v>30472224</v>
      </c>
      <c r="K38" s="25">
        <v>28345836</v>
      </c>
    </row>
    <row r="39" spans="1:11" ht="12.75">
      <c r="A39" s="22" t="s">
        <v>43</v>
      </c>
      <c r="B39" s="6">
        <v>1771334891</v>
      </c>
      <c r="C39" s="6">
        <v>1753148590</v>
      </c>
      <c r="D39" s="23">
        <v>1751258078</v>
      </c>
      <c r="E39" s="24">
        <v>2228204216</v>
      </c>
      <c r="F39" s="6">
        <v>2065724985</v>
      </c>
      <c r="G39" s="25">
        <v>2065724985</v>
      </c>
      <c r="H39" s="26">
        <v>1998788230</v>
      </c>
      <c r="I39" s="24">
        <v>1992827172</v>
      </c>
      <c r="J39" s="6">
        <v>1806516736</v>
      </c>
      <c r="K39" s="25">
        <v>1666862965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136079748</v>
      </c>
      <c r="C42" s="6">
        <v>102816060</v>
      </c>
      <c r="D42" s="23">
        <v>171183623</v>
      </c>
      <c r="E42" s="24">
        <v>1564532084</v>
      </c>
      <c r="F42" s="6">
        <v>1687557256</v>
      </c>
      <c r="G42" s="25">
        <v>1687557256</v>
      </c>
      <c r="H42" s="26">
        <v>229507657</v>
      </c>
      <c r="I42" s="24">
        <v>1650780428</v>
      </c>
      <c r="J42" s="6">
        <v>1439667040</v>
      </c>
      <c r="K42" s="25">
        <v>1249812841</v>
      </c>
    </row>
    <row r="43" spans="1:11" ht="12.75">
      <c r="A43" s="22" t="s">
        <v>46</v>
      </c>
      <c r="B43" s="6">
        <v>-144130317</v>
      </c>
      <c r="C43" s="6">
        <v>-99255207</v>
      </c>
      <c r="D43" s="23">
        <v>-101940912</v>
      </c>
      <c r="E43" s="24">
        <v>-2000500008</v>
      </c>
      <c r="F43" s="6">
        <v>-1985162474</v>
      </c>
      <c r="G43" s="25">
        <v>-1985162474</v>
      </c>
      <c r="H43" s="26">
        <v>-106801378</v>
      </c>
      <c r="I43" s="24">
        <v>-1919374544</v>
      </c>
      <c r="J43" s="6">
        <v>-1756477380</v>
      </c>
      <c r="K43" s="25">
        <v>-1604886544</v>
      </c>
    </row>
    <row r="44" spans="1:11" ht="12.75">
      <c r="A44" s="22" t="s">
        <v>47</v>
      </c>
      <c r="B44" s="6">
        <v>-4571733</v>
      </c>
      <c r="C44" s="6">
        <v>-3942143</v>
      </c>
      <c r="D44" s="23">
        <v>-1885342</v>
      </c>
      <c r="E44" s="24">
        <v>-1675</v>
      </c>
      <c r="F44" s="6">
        <v>290630</v>
      </c>
      <c r="G44" s="25">
        <v>290630</v>
      </c>
      <c r="H44" s="26">
        <v>-104905</v>
      </c>
      <c r="I44" s="24">
        <v>-288326</v>
      </c>
      <c r="J44" s="6">
        <v>25116</v>
      </c>
      <c r="K44" s="25">
        <v>26364</v>
      </c>
    </row>
    <row r="45" spans="1:11" ht="12.75">
      <c r="A45" s="33" t="s">
        <v>48</v>
      </c>
      <c r="B45" s="7">
        <v>2887978</v>
      </c>
      <c r="C45" s="7">
        <v>2506658</v>
      </c>
      <c r="D45" s="69">
        <v>43392035</v>
      </c>
      <c r="E45" s="70">
        <v>-435969599</v>
      </c>
      <c r="F45" s="7">
        <v>-297314588</v>
      </c>
      <c r="G45" s="71">
        <v>-297314588</v>
      </c>
      <c r="H45" s="72">
        <v>123611281</v>
      </c>
      <c r="I45" s="70">
        <v>-268882442</v>
      </c>
      <c r="J45" s="7">
        <v>-316785224</v>
      </c>
      <c r="K45" s="71">
        <v>-355047339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2887948</v>
      </c>
      <c r="C48" s="6">
        <v>4213243</v>
      </c>
      <c r="D48" s="23">
        <v>1009907</v>
      </c>
      <c r="E48" s="24">
        <v>6500000</v>
      </c>
      <c r="F48" s="6">
        <v>3748464</v>
      </c>
      <c r="G48" s="25">
        <v>3748464</v>
      </c>
      <c r="H48" s="26">
        <v>28844989</v>
      </c>
      <c r="I48" s="24">
        <v>1804612</v>
      </c>
      <c r="J48" s="6">
        <v>-8394384</v>
      </c>
      <c r="K48" s="25">
        <v>-8559604</v>
      </c>
    </row>
    <row r="49" spans="1:11" ht="12.75">
      <c r="A49" s="22" t="s">
        <v>51</v>
      </c>
      <c r="B49" s="6">
        <f>+B75</f>
        <v>55308743.40886618</v>
      </c>
      <c r="C49" s="6">
        <f aca="true" t="shared" si="6" ref="C49:K49">+C75</f>
        <v>69051141.66102803</v>
      </c>
      <c r="D49" s="23">
        <f t="shared" si="6"/>
        <v>-60547393.94347489</v>
      </c>
      <c r="E49" s="24">
        <f t="shared" si="6"/>
        <v>-692577.5025607352</v>
      </c>
      <c r="F49" s="6">
        <f t="shared" si="6"/>
        <v>37383842.74021028</v>
      </c>
      <c r="G49" s="25">
        <f t="shared" si="6"/>
        <v>37383842.74021028</v>
      </c>
      <c r="H49" s="26">
        <f t="shared" si="6"/>
        <v>-65688780.64373922</v>
      </c>
      <c r="I49" s="24">
        <f t="shared" si="6"/>
        <v>101128344</v>
      </c>
      <c r="J49" s="6">
        <f t="shared" si="6"/>
        <v>91584780</v>
      </c>
      <c r="K49" s="25">
        <f t="shared" si="6"/>
        <v>81564012</v>
      </c>
    </row>
    <row r="50" spans="1:11" ht="12.75">
      <c r="A50" s="33" t="s">
        <v>52</v>
      </c>
      <c r="B50" s="7">
        <f>+B48-B49</f>
        <v>-52420795.40886618</v>
      </c>
      <c r="C50" s="7">
        <f aca="true" t="shared" si="7" ref="C50:K50">+C48-C49</f>
        <v>-64837898.66102803</v>
      </c>
      <c r="D50" s="69">
        <f t="shared" si="7"/>
        <v>61557300.94347489</v>
      </c>
      <c r="E50" s="70">
        <f t="shared" si="7"/>
        <v>7192577.502560735</v>
      </c>
      <c r="F50" s="7">
        <f t="shared" si="7"/>
        <v>-33635378.74021028</v>
      </c>
      <c r="G50" s="71">
        <f t="shared" si="7"/>
        <v>-33635378.74021028</v>
      </c>
      <c r="H50" s="72">
        <f t="shared" si="7"/>
        <v>94533769.64373922</v>
      </c>
      <c r="I50" s="70">
        <f t="shared" si="7"/>
        <v>-99323732</v>
      </c>
      <c r="J50" s="7">
        <f t="shared" si="7"/>
        <v>-99979164</v>
      </c>
      <c r="K50" s="71">
        <f t="shared" si="7"/>
        <v>-90123616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143909968</v>
      </c>
      <c r="C53" s="6">
        <v>1918264076</v>
      </c>
      <c r="D53" s="23">
        <v>1734544626</v>
      </c>
      <c r="E53" s="24">
        <v>2000500008</v>
      </c>
      <c r="F53" s="6">
        <v>1946430714</v>
      </c>
      <c r="G53" s="25">
        <v>1946430714</v>
      </c>
      <c r="H53" s="26">
        <v>1888104760</v>
      </c>
      <c r="I53" s="24">
        <v>1800374544</v>
      </c>
      <c r="J53" s="6">
        <v>1620352512</v>
      </c>
      <c r="K53" s="25">
        <v>1458332676</v>
      </c>
    </row>
    <row r="54" spans="1:11" ht="12.75">
      <c r="A54" s="22" t="s">
        <v>55</v>
      </c>
      <c r="B54" s="6">
        <v>35294416</v>
      </c>
      <c r="C54" s="6">
        <v>59028649</v>
      </c>
      <c r="D54" s="23">
        <v>0</v>
      </c>
      <c r="E54" s="24">
        <v>150000000</v>
      </c>
      <c r="F54" s="6">
        <v>150000000</v>
      </c>
      <c r="G54" s="25">
        <v>150000000</v>
      </c>
      <c r="H54" s="26">
        <v>55256265</v>
      </c>
      <c r="I54" s="24">
        <v>60000000</v>
      </c>
      <c r="J54" s="6">
        <v>63000000</v>
      </c>
      <c r="K54" s="25">
        <v>66150000</v>
      </c>
    </row>
    <row r="55" spans="1:11" ht="12.75">
      <c r="A55" s="22" t="s">
        <v>56</v>
      </c>
      <c r="B55" s="6">
        <v>781769</v>
      </c>
      <c r="C55" s="6">
        <v>0</v>
      </c>
      <c r="D55" s="23">
        <v>9556141</v>
      </c>
      <c r="E55" s="24">
        <v>108854004</v>
      </c>
      <c r="F55" s="6">
        <v>109089923</v>
      </c>
      <c r="G55" s="25">
        <v>109089923</v>
      </c>
      <c r="H55" s="26">
        <v>120266013</v>
      </c>
      <c r="I55" s="24">
        <v>1881862926</v>
      </c>
      <c r="J55" s="6">
        <v>1704181904</v>
      </c>
      <c r="K55" s="25">
        <v>1542181904</v>
      </c>
    </row>
    <row r="56" spans="1:11" ht="12.75">
      <c r="A56" s="22" t="s">
        <v>57</v>
      </c>
      <c r="B56" s="6">
        <v>0</v>
      </c>
      <c r="C56" s="6">
        <v>0</v>
      </c>
      <c r="D56" s="23">
        <v>38908222</v>
      </c>
      <c r="E56" s="24">
        <v>32722080</v>
      </c>
      <c r="F56" s="6">
        <v>22095076</v>
      </c>
      <c r="G56" s="25">
        <v>22095076</v>
      </c>
      <c r="H56" s="26">
        <v>30923898</v>
      </c>
      <c r="I56" s="24">
        <v>10500056</v>
      </c>
      <c r="J56" s="6">
        <v>11025057</v>
      </c>
      <c r="K56" s="25">
        <v>11576310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2561</v>
      </c>
      <c r="C62" s="98">
        <v>2561</v>
      </c>
      <c r="D62" s="99">
        <v>2561</v>
      </c>
      <c r="E62" s="97">
        <v>2561</v>
      </c>
      <c r="F62" s="98">
        <v>2561</v>
      </c>
      <c r="G62" s="99">
        <v>2561</v>
      </c>
      <c r="H62" s="100">
        <v>2561</v>
      </c>
      <c r="I62" s="97">
        <v>5122</v>
      </c>
      <c r="J62" s="98">
        <v>6556</v>
      </c>
      <c r="K62" s="99">
        <v>7800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59365</v>
      </c>
      <c r="J64" s="98">
        <v>60000</v>
      </c>
      <c r="K64" s="99">
        <v>62350</v>
      </c>
    </row>
    <row r="65" spans="1:11" ht="12.75">
      <c r="A65" s="96" t="s">
        <v>65</v>
      </c>
      <c r="B65" s="97">
        <v>7307</v>
      </c>
      <c r="C65" s="98">
        <v>7307</v>
      </c>
      <c r="D65" s="99">
        <v>7307</v>
      </c>
      <c r="E65" s="97">
        <v>46844</v>
      </c>
      <c r="F65" s="98">
        <v>46844</v>
      </c>
      <c r="G65" s="99">
        <v>46844</v>
      </c>
      <c r="H65" s="100">
        <v>46844</v>
      </c>
      <c r="I65" s="97">
        <v>95366</v>
      </c>
      <c r="J65" s="98">
        <v>98140</v>
      </c>
      <c r="K65" s="99">
        <v>101000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0.4809675644727021</v>
      </c>
      <c r="C70" s="5">
        <f aca="true" t="shared" si="8" ref="C70:K70">IF(ISERROR(C71/C72),0,(C71/C72))</f>
        <v>0.6170587837342799</v>
      </c>
      <c r="D70" s="5">
        <f t="shared" si="8"/>
        <v>1.6267241276069995</v>
      </c>
      <c r="E70" s="5">
        <f t="shared" si="8"/>
        <v>0.013808968715284253</v>
      </c>
      <c r="F70" s="5">
        <f t="shared" si="8"/>
        <v>0.023584688152240137</v>
      </c>
      <c r="G70" s="5">
        <f t="shared" si="8"/>
        <v>0.023584688152240137</v>
      </c>
      <c r="H70" s="5">
        <f t="shared" si="8"/>
        <v>1.331646699032418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52869880</v>
      </c>
      <c r="C71" s="2">
        <f aca="true" t="shared" si="9" ref="C71:K71">+C83</f>
        <v>69466370</v>
      </c>
      <c r="D71" s="2">
        <f t="shared" si="9"/>
        <v>293400063</v>
      </c>
      <c r="E71" s="2">
        <f t="shared" si="9"/>
        <v>1500000</v>
      </c>
      <c r="F71" s="2">
        <f t="shared" si="9"/>
        <v>2020300</v>
      </c>
      <c r="G71" s="2">
        <f t="shared" si="9"/>
        <v>2020300</v>
      </c>
      <c r="H71" s="2">
        <f t="shared" si="9"/>
        <v>290034269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109924003</v>
      </c>
      <c r="C72" s="2">
        <f aca="true" t="shared" si="10" ref="C72:K72">+C77</f>
        <v>112576584</v>
      </c>
      <c r="D72" s="2">
        <f t="shared" si="10"/>
        <v>180362520</v>
      </c>
      <c r="E72" s="2">
        <f t="shared" si="10"/>
        <v>108625056</v>
      </c>
      <c r="F72" s="2">
        <f t="shared" si="10"/>
        <v>85661510</v>
      </c>
      <c r="G72" s="2">
        <f t="shared" si="10"/>
        <v>85661510</v>
      </c>
      <c r="H72" s="2">
        <f t="shared" si="10"/>
        <v>217801215</v>
      </c>
      <c r="I72" s="2">
        <f t="shared" si="10"/>
        <v>43645440</v>
      </c>
      <c r="J72" s="2">
        <f t="shared" si="10"/>
        <v>45827706</v>
      </c>
      <c r="K72" s="2">
        <f t="shared" si="10"/>
        <v>48119095</v>
      </c>
    </row>
    <row r="73" spans="1:11" ht="12.75" hidden="1">
      <c r="A73" s="2" t="s">
        <v>103</v>
      </c>
      <c r="B73" s="2">
        <f>+B74</f>
        <v>50202740</v>
      </c>
      <c r="C73" s="2">
        <f aca="true" t="shared" si="11" ref="C73:K73">+(C78+C80+C81+C82)-(B78+B80+B81+B82)</f>
        <v>16912708</v>
      </c>
      <c r="D73" s="2">
        <f t="shared" si="11"/>
        <v>64133430</v>
      </c>
      <c r="E73" s="2">
        <f t="shared" si="11"/>
        <v>-88386040</v>
      </c>
      <c r="F73" s="2">
        <f>+(F78+F80+F81+F82)-(D78+D80+D81+D82)</f>
        <v>-52424930</v>
      </c>
      <c r="G73" s="2">
        <f>+(G78+G80+G81+G82)-(D78+D80+D81+D82)</f>
        <v>-52424930</v>
      </c>
      <c r="H73" s="2">
        <f>+(H78+H80+H81+H82)-(D78+D80+D81+D82)</f>
        <v>182275074</v>
      </c>
      <c r="I73" s="2">
        <f>+(I78+I80+I81+I82)-(E78+E80+E81+E82)</f>
        <v>86074428</v>
      </c>
      <c r="J73" s="2">
        <f t="shared" si="11"/>
        <v>-28625820</v>
      </c>
      <c r="K73" s="2">
        <f t="shared" si="11"/>
        <v>-3801752</v>
      </c>
    </row>
    <row r="74" spans="1:11" ht="12.75" hidden="1">
      <c r="A74" s="2" t="s">
        <v>104</v>
      </c>
      <c r="B74" s="2">
        <f>+TREND(C74:E74)</f>
        <v>50202740</v>
      </c>
      <c r="C74" s="2">
        <f>+C73</f>
        <v>16912708</v>
      </c>
      <c r="D74" s="2">
        <f aca="true" t="shared" si="12" ref="D74:K74">+D73</f>
        <v>64133430</v>
      </c>
      <c r="E74" s="2">
        <f t="shared" si="12"/>
        <v>-88386040</v>
      </c>
      <c r="F74" s="2">
        <f t="shared" si="12"/>
        <v>-52424930</v>
      </c>
      <c r="G74" s="2">
        <f t="shared" si="12"/>
        <v>-52424930</v>
      </c>
      <c r="H74" s="2">
        <f t="shared" si="12"/>
        <v>182275074</v>
      </c>
      <c r="I74" s="2">
        <f t="shared" si="12"/>
        <v>86074428</v>
      </c>
      <c r="J74" s="2">
        <f t="shared" si="12"/>
        <v>-28625820</v>
      </c>
      <c r="K74" s="2">
        <f t="shared" si="12"/>
        <v>-3801752</v>
      </c>
    </row>
    <row r="75" spans="1:11" ht="12.75" hidden="1">
      <c r="A75" s="2" t="s">
        <v>105</v>
      </c>
      <c r="B75" s="2">
        <f>+B84-(((B80+B81+B78)*B70)-B79)</f>
        <v>55308743.40886618</v>
      </c>
      <c r="C75" s="2">
        <f aca="true" t="shared" si="13" ref="C75:K75">+C84-(((C80+C81+C78)*C70)-C79)</f>
        <v>69051141.66102803</v>
      </c>
      <c r="D75" s="2">
        <f t="shared" si="13"/>
        <v>-60547393.94347489</v>
      </c>
      <c r="E75" s="2">
        <f t="shared" si="13"/>
        <v>-692577.5025607352</v>
      </c>
      <c r="F75" s="2">
        <f t="shared" si="13"/>
        <v>37383842.74021028</v>
      </c>
      <c r="G75" s="2">
        <f t="shared" si="13"/>
        <v>37383842.74021028</v>
      </c>
      <c r="H75" s="2">
        <f t="shared" si="13"/>
        <v>-65688780.64373922</v>
      </c>
      <c r="I75" s="2">
        <f t="shared" si="13"/>
        <v>101128344</v>
      </c>
      <c r="J75" s="2">
        <f t="shared" si="13"/>
        <v>91584780</v>
      </c>
      <c r="K75" s="2">
        <f t="shared" si="13"/>
        <v>81564012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109924003</v>
      </c>
      <c r="C77" s="3">
        <v>112576584</v>
      </c>
      <c r="D77" s="3">
        <v>180362520</v>
      </c>
      <c r="E77" s="3">
        <v>108625056</v>
      </c>
      <c r="F77" s="3">
        <v>85661510</v>
      </c>
      <c r="G77" s="3">
        <v>85661510</v>
      </c>
      <c r="H77" s="3">
        <v>217801215</v>
      </c>
      <c r="I77" s="3">
        <v>43645440</v>
      </c>
      <c r="J77" s="3">
        <v>45827706</v>
      </c>
      <c r="K77" s="3">
        <v>48119095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1049777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82961532</v>
      </c>
      <c r="C79" s="3">
        <v>114964505</v>
      </c>
      <c r="D79" s="3">
        <v>163111627</v>
      </c>
      <c r="E79" s="3">
        <v>0</v>
      </c>
      <c r="F79" s="3">
        <v>39414845</v>
      </c>
      <c r="G79" s="3">
        <v>39414845</v>
      </c>
      <c r="H79" s="3">
        <v>361544330</v>
      </c>
      <c r="I79" s="3">
        <v>101128344</v>
      </c>
      <c r="J79" s="3">
        <v>91584780</v>
      </c>
      <c r="K79" s="3">
        <v>81564012</v>
      </c>
    </row>
    <row r="80" spans="1:11" ht="13.5" hidden="1">
      <c r="A80" s="1" t="s">
        <v>69</v>
      </c>
      <c r="B80" s="3">
        <v>55951660</v>
      </c>
      <c r="C80" s="3">
        <v>60286627</v>
      </c>
      <c r="D80" s="3">
        <v>85568886</v>
      </c>
      <c r="E80" s="3">
        <v>35000004</v>
      </c>
      <c r="F80" s="3">
        <v>70961114</v>
      </c>
      <c r="G80" s="3">
        <v>70961114</v>
      </c>
      <c r="H80" s="3">
        <v>206260523</v>
      </c>
      <c r="I80" s="3">
        <v>127569144</v>
      </c>
      <c r="J80" s="3">
        <v>99376296</v>
      </c>
      <c r="K80" s="3">
        <v>95113864</v>
      </c>
    </row>
    <row r="81" spans="1:11" ht="13.5" hidden="1">
      <c r="A81" s="1" t="s">
        <v>70</v>
      </c>
      <c r="B81" s="3">
        <v>1542422</v>
      </c>
      <c r="C81" s="3">
        <v>14120163</v>
      </c>
      <c r="D81" s="3">
        <v>51921557</v>
      </c>
      <c r="E81" s="3">
        <v>15154176</v>
      </c>
      <c r="F81" s="3">
        <v>15154176</v>
      </c>
      <c r="G81" s="3">
        <v>15154176</v>
      </c>
      <c r="H81" s="3">
        <v>113520376</v>
      </c>
      <c r="I81" s="3">
        <v>8659464</v>
      </c>
      <c r="J81" s="3">
        <v>8226492</v>
      </c>
      <c r="K81" s="3">
        <v>8687172</v>
      </c>
    </row>
    <row r="82" spans="1:11" ht="13.5" hidden="1">
      <c r="A82" s="1" t="s">
        <v>71</v>
      </c>
      <c r="B82" s="3">
        <v>0</v>
      </c>
      <c r="C82" s="3">
        <v>0</v>
      </c>
      <c r="D82" s="3">
        <v>1049777</v>
      </c>
      <c r="E82" s="3">
        <v>0</v>
      </c>
      <c r="F82" s="3">
        <v>0</v>
      </c>
      <c r="G82" s="3">
        <v>0</v>
      </c>
      <c r="H82" s="3">
        <v>-15382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52869880</v>
      </c>
      <c r="C83" s="3">
        <v>69466370</v>
      </c>
      <c r="D83" s="3">
        <v>293400063</v>
      </c>
      <c r="E83" s="3">
        <v>1500000</v>
      </c>
      <c r="F83" s="3">
        <v>2020300</v>
      </c>
      <c r="G83" s="3">
        <v>2020300</v>
      </c>
      <c r="H83" s="3">
        <v>290034269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38235491</v>
      </c>
      <c r="C7" s="6">
        <v>43944808</v>
      </c>
      <c r="D7" s="23">
        <v>41755434</v>
      </c>
      <c r="E7" s="24">
        <v>22459000</v>
      </c>
      <c r="F7" s="6">
        <v>30548500</v>
      </c>
      <c r="G7" s="25">
        <v>30548500</v>
      </c>
      <c r="H7" s="26">
        <v>42407277</v>
      </c>
      <c r="I7" s="24">
        <v>25450000</v>
      </c>
      <c r="J7" s="6">
        <v>23460000</v>
      </c>
      <c r="K7" s="25">
        <v>21470000</v>
      </c>
    </row>
    <row r="8" spans="1:11" ht="12.75">
      <c r="A8" s="22" t="s">
        <v>21</v>
      </c>
      <c r="B8" s="6">
        <v>338036461</v>
      </c>
      <c r="C8" s="6">
        <v>337391000</v>
      </c>
      <c r="D8" s="23">
        <v>24834000</v>
      </c>
      <c r="E8" s="24">
        <v>25599000</v>
      </c>
      <c r="F8" s="6">
        <v>25599000</v>
      </c>
      <c r="G8" s="25">
        <v>25599000</v>
      </c>
      <c r="H8" s="26">
        <v>25651750</v>
      </c>
      <c r="I8" s="24">
        <v>26922001</v>
      </c>
      <c r="J8" s="6">
        <v>26702000</v>
      </c>
      <c r="K8" s="25">
        <v>28817000</v>
      </c>
    </row>
    <row r="9" spans="1:11" ht="12.75">
      <c r="A9" s="22" t="s">
        <v>22</v>
      </c>
      <c r="B9" s="6">
        <v>3483054</v>
      </c>
      <c r="C9" s="6">
        <v>4492831</v>
      </c>
      <c r="D9" s="23">
        <v>322623294</v>
      </c>
      <c r="E9" s="24">
        <v>325335100</v>
      </c>
      <c r="F9" s="6">
        <v>327203995</v>
      </c>
      <c r="G9" s="25">
        <v>327203995</v>
      </c>
      <c r="H9" s="26">
        <v>326518539</v>
      </c>
      <c r="I9" s="24">
        <v>334608000</v>
      </c>
      <c r="J9" s="6">
        <v>343635000</v>
      </c>
      <c r="K9" s="25">
        <v>353249000</v>
      </c>
    </row>
    <row r="10" spans="1:11" ht="20.25">
      <c r="A10" s="27" t="s">
        <v>95</v>
      </c>
      <c r="B10" s="28">
        <f>SUM(B5:B9)</f>
        <v>379755006</v>
      </c>
      <c r="C10" s="29">
        <f aca="true" t="shared" si="0" ref="C10:K10">SUM(C5:C9)</f>
        <v>385828639</v>
      </c>
      <c r="D10" s="30">
        <f t="shared" si="0"/>
        <v>389212728</v>
      </c>
      <c r="E10" s="28">
        <f t="shared" si="0"/>
        <v>373393100</v>
      </c>
      <c r="F10" s="29">
        <f t="shared" si="0"/>
        <v>383351495</v>
      </c>
      <c r="G10" s="31">
        <f t="shared" si="0"/>
        <v>383351495</v>
      </c>
      <c r="H10" s="32">
        <f t="shared" si="0"/>
        <v>394577566</v>
      </c>
      <c r="I10" s="28">
        <f t="shared" si="0"/>
        <v>386980001</v>
      </c>
      <c r="J10" s="29">
        <f t="shared" si="0"/>
        <v>393797000</v>
      </c>
      <c r="K10" s="31">
        <f t="shared" si="0"/>
        <v>403536000</v>
      </c>
    </row>
    <row r="11" spans="1:11" ht="12.75">
      <c r="A11" s="22" t="s">
        <v>23</v>
      </c>
      <c r="B11" s="6">
        <v>90059930</v>
      </c>
      <c r="C11" s="6">
        <v>108540487</v>
      </c>
      <c r="D11" s="23">
        <v>123427933</v>
      </c>
      <c r="E11" s="24">
        <v>144287324</v>
      </c>
      <c r="F11" s="6">
        <v>143363692</v>
      </c>
      <c r="G11" s="25">
        <v>143363692</v>
      </c>
      <c r="H11" s="26">
        <v>133584092</v>
      </c>
      <c r="I11" s="24">
        <v>152389223</v>
      </c>
      <c r="J11" s="6">
        <v>156960908</v>
      </c>
      <c r="K11" s="25">
        <v>160100131</v>
      </c>
    </row>
    <row r="12" spans="1:11" ht="12.75">
      <c r="A12" s="22" t="s">
        <v>24</v>
      </c>
      <c r="B12" s="6">
        <v>12881629</v>
      </c>
      <c r="C12" s="6">
        <v>12586871</v>
      </c>
      <c r="D12" s="23">
        <v>13519503</v>
      </c>
      <c r="E12" s="24">
        <v>13498320</v>
      </c>
      <c r="F12" s="6">
        <v>14730367</v>
      </c>
      <c r="G12" s="25">
        <v>14730367</v>
      </c>
      <c r="H12" s="26">
        <v>14184965</v>
      </c>
      <c r="I12" s="24">
        <v>15108111</v>
      </c>
      <c r="J12" s="6">
        <v>16014598</v>
      </c>
      <c r="K12" s="25">
        <v>16975473</v>
      </c>
    </row>
    <row r="13" spans="1:11" ht="12.75">
      <c r="A13" s="22" t="s">
        <v>96</v>
      </c>
      <c r="B13" s="6">
        <v>9565965</v>
      </c>
      <c r="C13" s="6">
        <v>9608534</v>
      </c>
      <c r="D13" s="23">
        <v>10573074</v>
      </c>
      <c r="E13" s="24">
        <v>9380024</v>
      </c>
      <c r="F13" s="6">
        <v>15526071</v>
      </c>
      <c r="G13" s="25">
        <v>15526071</v>
      </c>
      <c r="H13" s="26">
        <v>15712645</v>
      </c>
      <c r="I13" s="24">
        <v>16138991</v>
      </c>
      <c r="J13" s="6">
        <v>14947851</v>
      </c>
      <c r="K13" s="25">
        <v>12924780</v>
      </c>
    </row>
    <row r="14" spans="1:11" ht="12.75">
      <c r="A14" s="22" t="s">
        <v>25</v>
      </c>
      <c r="B14" s="6">
        <v>1519218</v>
      </c>
      <c r="C14" s="6">
        <v>1127297</v>
      </c>
      <c r="D14" s="23">
        <v>779650</v>
      </c>
      <c r="E14" s="24">
        <v>967763</v>
      </c>
      <c r="F14" s="6">
        <v>634576</v>
      </c>
      <c r="G14" s="25">
        <v>634576</v>
      </c>
      <c r="H14" s="26">
        <v>518745</v>
      </c>
      <c r="I14" s="24">
        <v>173789</v>
      </c>
      <c r="J14" s="6">
        <v>20764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3790569</v>
      </c>
      <c r="E15" s="24">
        <v>7332853</v>
      </c>
      <c r="F15" s="6">
        <v>7387137</v>
      </c>
      <c r="G15" s="25">
        <v>7387137</v>
      </c>
      <c r="H15" s="26">
        <v>4351554</v>
      </c>
      <c r="I15" s="24">
        <v>8022009</v>
      </c>
      <c r="J15" s="6">
        <v>9119369</v>
      </c>
      <c r="K15" s="25">
        <v>9740505</v>
      </c>
    </row>
    <row r="16" spans="1:11" ht="12.75">
      <c r="A16" s="22" t="s">
        <v>21</v>
      </c>
      <c r="B16" s="6">
        <v>177348649</v>
      </c>
      <c r="C16" s="6">
        <v>162301459</v>
      </c>
      <c r="D16" s="23">
        <v>176410563</v>
      </c>
      <c r="E16" s="24">
        <v>167508830</v>
      </c>
      <c r="F16" s="6">
        <v>166623278</v>
      </c>
      <c r="G16" s="25">
        <v>166623278</v>
      </c>
      <c r="H16" s="26">
        <v>146786590</v>
      </c>
      <c r="I16" s="24">
        <v>155420836</v>
      </c>
      <c r="J16" s="6">
        <v>135658939</v>
      </c>
      <c r="K16" s="25">
        <v>97060018</v>
      </c>
    </row>
    <row r="17" spans="1:11" ht="12.75">
      <c r="A17" s="22" t="s">
        <v>27</v>
      </c>
      <c r="B17" s="6">
        <v>65470669</v>
      </c>
      <c r="C17" s="6">
        <v>69886373</v>
      </c>
      <c r="D17" s="23">
        <v>73488055</v>
      </c>
      <c r="E17" s="24">
        <v>102248500</v>
      </c>
      <c r="F17" s="6">
        <v>104039882</v>
      </c>
      <c r="G17" s="25">
        <v>104039882</v>
      </c>
      <c r="H17" s="26">
        <v>85035489</v>
      </c>
      <c r="I17" s="24">
        <v>113878065</v>
      </c>
      <c r="J17" s="6">
        <v>115824351</v>
      </c>
      <c r="K17" s="25">
        <v>123423485</v>
      </c>
    </row>
    <row r="18" spans="1:11" ht="12.75">
      <c r="A18" s="33" t="s">
        <v>28</v>
      </c>
      <c r="B18" s="34">
        <f>SUM(B11:B17)</f>
        <v>356846060</v>
      </c>
      <c r="C18" s="35">
        <f aca="true" t="shared" si="1" ref="C18:K18">SUM(C11:C17)</f>
        <v>364051021</v>
      </c>
      <c r="D18" s="36">
        <f t="shared" si="1"/>
        <v>401989347</v>
      </c>
      <c r="E18" s="34">
        <f t="shared" si="1"/>
        <v>445223614</v>
      </c>
      <c r="F18" s="35">
        <f t="shared" si="1"/>
        <v>452305003</v>
      </c>
      <c r="G18" s="37">
        <f t="shared" si="1"/>
        <v>452305003</v>
      </c>
      <c r="H18" s="38">
        <f t="shared" si="1"/>
        <v>400174080</v>
      </c>
      <c r="I18" s="34">
        <f t="shared" si="1"/>
        <v>461131024</v>
      </c>
      <c r="J18" s="35">
        <f t="shared" si="1"/>
        <v>448546780</v>
      </c>
      <c r="K18" s="37">
        <f t="shared" si="1"/>
        <v>420224392</v>
      </c>
    </row>
    <row r="19" spans="1:11" ht="12.75">
      <c r="A19" s="33" t="s">
        <v>29</v>
      </c>
      <c r="B19" s="39">
        <f>+B10-B18</f>
        <v>22908946</v>
      </c>
      <c r="C19" s="40">
        <f aca="true" t="shared" si="2" ref="C19:K19">+C10-C18</f>
        <v>21777618</v>
      </c>
      <c r="D19" s="41">
        <f t="shared" si="2"/>
        <v>-12776619</v>
      </c>
      <c r="E19" s="39">
        <f t="shared" si="2"/>
        <v>-71830514</v>
      </c>
      <c r="F19" s="40">
        <f t="shared" si="2"/>
        <v>-68953508</v>
      </c>
      <c r="G19" s="42">
        <f t="shared" si="2"/>
        <v>-68953508</v>
      </c>
      <c r="H19" s="43">
        <f t="shared" si="2"/>
        <v>-5596514</v>
      </c>
      <c r="I19" s="39">
        <f t="shared" si="2"/>
        <v>-74151023</v>
      </c>
      <c r="J19" s="40">
        <f t="shared" si="2"/>
        <v>-54749780</v>
      </c>
      <c r="K19" s="42">
        <f t="shared" si="2"/>
        <v>-16688392</v>
      </c>
    </row>
    <row r="20" spans="1:11" ht="20.25">
      <c r="A20" s="44" t="s">
        <v>30</v>
      </c>
      <c r="B20" s="45">
        <v>2010000</v>
      </c>
      <c r="C20" s="46">
        <v>2076000</v>
      </c>
      <c r="D20" s="47">
        <v>2175000</v>
      </c>
      <c r="E20" s="45">
        <v>2180000</v>
      </c>
      <c r="F20" s="46">
        <v>2180000</v>
      </c>
      <c r="G20" s="48">
        <v>2180000</v>
      </c>
      <c r="H20" s="49">
        <v>1733185</v>
      </c>
      <c r="I20" s="45">
        <v>2310000</v>
      </c>
      <c r="J20" s="46">
        <v>2442000</v>
      </c>
      <c r="K20" s="48">
        <v>2577000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1500000</v>
      </c>
      <c r="G21" s="53">
        <v>1500000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24918946</v>
      </c>
      <c r="C22" s="57">
        <f aca="true" t="shared" si="3" ref="C22:K22">SUM(C19:C21)</f>
        <v>23853618</v>
      </c>
      <c r="D22" s="58">
        <f t="shared" si="3"/>
        <v>-10601619</v>
      </c>
      <c r="E22" s="56">
        <f t="shared" si="3"/>
        <v>-69650514</v>
      </c>
      <c r="F22" s="57">
        <f t="shared" si="3"/>
        <v>-65273508</v>
      </c>
      <c r="G22" s="59">
        <f t="shared" si="3"/>
        <v>-65273508</v>
      </c>
      <c r="H22" s="60">
        <f t="shared" si="3"/>
        <v>-3863329</v>
      </c>
      <c r="I22" s="56">
        <f t="shared" si="3"/>
        <v>-71841023</v>
      </c>
      <c r="J22" s="57">
        <f t="shared" si="3"/>
        <v>-52307780</v>
      </c>
      <c r="K22" s="59">
        <f t="shared" si="3"/>
        <v>-14111392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24918946</v>
      </c>
      <c r="C24" s="40">
        <f aca="true" t="shared" si="4" ref="C24:K24">SUM(C22:C23)</f>
        <v>23853618</v>
      </c>
      <c r="D24" s="41">
        <f t="shared" si="4"/>
        <v>-10601619</v>
      </c>
      <c r="E24" s="39">
        <f t="shared" si="4"/>
        <v>-69650514</v>
      </c>
      <c r="F24" s="40">
        <f t="shared" si="4"/>
        <v>-65273508</v>
      </c>
      <c r="G24" s="42">
        <f t="shared" si="4"/>
        <v>-65273508</v>
      </c>
      <c r="H24" s="43">
        <f t="shared" si="4"/>
        <v>-3863329</v>
      </c>
      <c r="I24" s="39">
        <f t="shared" si="4"/>
        <v>-71841023</v>
      </c>
      <c r="J24" s="40">
        <f t="shared" si="4"/>
        <v>-52307780</v>
      </c>
      <c r="K24" s="42">
        <f t="shared" si="4"/>
        <v>-14111392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29180873</v>
      </c>
      <c r="C27" s="7">
        <v>34803086</v>
      </c>
      <c r="D27" s="69">
        <v>-5315293</v>
      </c>
      <c r="E27" s="70">
        <v>33248000</v>
      </c>
      <c r="F27" s="7">
        <v>30745947</v>
      </c>
      <c r="G27" s="71">
        <v>30745947</v>
      </c>
      <c r="H27" s="72">
        <v>797050</v>
      </c>
      <c r="I27" s="70">
        <v>36600000</v>
      </c>
      <c r="J27" s="7">
        <v>30688180</v>
      </c>
      <c r="K27" s="71">
        <v>24590000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1500000</v>
      </c>
      <c r="G28" s="25">
        <v>1500000</v>
      </c>
      <c r="H28" s="26">
        <v>271523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29180873</v>
      </c>
      <c r="C31" s="6">
        <v>34803086</v>
      </c>
      <c r="D31" s="23">
        <v>0</v>
      </c>
      <c r="E31" s="24">
        <v>0</v>
      </c>
      <c r="F31" s="6">
        <v>29245947</v>
      </c>
      <c r="G31" s="25">
        <v>29245947</v>
      </c>
      <c r="H31" s="26">
        <v>18477543</v>
      </c>
      <c r="I31" s="24">
        <v>36600000</v>
      </c>
      <c r="J31" s="6">
        <v>30688180</v>
      </c>
      <c r="K31" s="25">
        <v>24590000</v>
      </c>
    </row>
    <row r="32" spans="1:11" ht="12.75">
      <c r="A32" s="33" t="s">
        <v>37</v>
      </c>
      <c r="B32" s="7">
        <f>SUM(B28:B31)</f>
        <v>29180873</v>
      </c>
      <c r="C32" s="7">
        <f aca="true" t="shared" si="5" ref="C32:K32">SUM(C28:C31)</f>
        <v>34803086</v>
      </c>
      <c r="D32" s="69">
        <f t="shared" si="5"/>
        <v>0</v>
      </c>
      <c r="E32" s="70">
        <f t="shared" si="5"/>
        <v>0</v>
      </c>
      <c r="F32" s="7">
        <f t="shared" si="5"/>
        <v>30745947</v>
      </c>
      <c r="G32" s="71">
        <f t="shared" si="5"/>
        <v>30745947</v>
      </c>
      <c r="H32" s="72">
        <f t="shared" si="5"/>
        <v>18749066</v>
      </c>
      <c r="I32" s="70">
        <f t="shared" si="5"/>
        <v>36600000</v>
      </c>
      <c r="J32" s="7">
        <f t="shared" si="5"/>
        <v>30688180</v>
      </c>
      <c r="K32" s="71">
        <f t="shared" si="5"/>
        <v>24590000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562653767</v>
      </c>
      <c r="C35" s="6">
        <v>573356379</v>
      </c>
      <c r="D35" s="23">
        <v>525224041</v>
      </c>
      <c r="E35" s="24">
        <v>515507242</v>
      </c>
      <c r="F35" s="6">
        <v>-80493384</v>
      </c>
      <c r="G35" s="25">
        <v>-80493384</v>
      </c>
      <c r="H35" s="26">
        <v>516511488</v>
      </c>
      <c r="I35" s="24">
        <v>-106510107</v>
      </c>
      <c r="J35" s="6">
        <v>-82597596</v>
      </c>
      <c r="K35" s="25">
        <v>-38701392</v>
      </c>
    </row>
    <row r="36" spans="1:11" ht="12.75">
      <c r="A36" s="22" t="s">
        <v>40</v>
      </c>
      <c r="B36" s="6">
        <v>177085174</v>
      </c>
      <c r="C36" s="6">
        <v>206115950</v>
      </c>
      <c r="D36" s="23">
        <v>221495560</v>
      </c>
      <c r="E36" s="24">
        <v>248865361</v>
      </c>
      <c r="F36" s="6">
        <v>15219876</v>
      </c>
      <c r="G36" s="25">
        <v>15219876</v>
      </c>
      <c r="H36" s="26">
        <v>229661878</v>
      </c>
      <c r="I36" s="24">
        <v>36600000</v>
      </c>
      <c r="J36" s="6">
        <v>30688180</v>
      </c>
      <c r="K36" s="25">
        <v>24590000</v>
      </c>
    </row>
    <row r="37" spans="1:11" ht="12.75">
      <c r="A37" s="22" t="s">
        <v>41</v>
      </c>
      <c r="B37" s="6">
        <v>43665930</v>
      </c>
      <c r="C37" s="6">
        <v>60672113</v>
      </c>
      <c r="D37" s="23">
        <v>39928336</v>
      </c>
      <c r="E37" s="24">
        <v>53201670</v>
      </c>
      <c r="F37" s="6">
        <v>0</v>
      </c>
      <c r="G37" s="25">
        <v>0</v>
      </c>
      <c r="H37" s="26">
        <v>49125339</v>
      </c>
      <c r="I37" s="24">
        <v>1930916</v>
      </c>
      <c r="J37" s="6">
        <v>398364</v>
      </c>
      <c r="K37" s="25">
        <v>0</v>
      </c>
    </row>
    <row r="38" spans="1:11" ht="12.75">
      <c r="A38" s="22" t="s">
        <v>42</v>
      </c>
      <c r="B38" s="6">
        <v>26161070</v>
      </c>
      <c r="C38" s="6">
        <v>24812593</v>
      </c>
      <c r="D38" s="23">
        <v>23405271</v>
      </c>
      <c r="E38" s="24">
        <v>25852525</v>
      </c>
      <c r="F38" s="6">
        <v>0</v>
      </c>
      <c r="G38" s="25">
        <v>0</v>
      </c>
      <c r="H38" s="26">
        <v>17771288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669911941</v>
      </c>
      <c r="C39" s="6">
        <v>693987623</v>
      </c>
      <c r="D39" s="23">
        <v>693987623</v>
      </c>
      <c r="E39" s="24">
        <v>754968921</v>
      </c>
      <c r="F39" s="6">
        <v>0</v>
      </c>
      <c r="G39" s="25">
        <v>0</v>
      </c>
      <c r="H39" s="26">
        <v>683140050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69154970</v>
      </c>
      <c r="C42" s="6">
        <v>34617108</v>
      </c>
      <c r="D42" s="23">
        <v>154373807</v>
      </c>
      <c r="E42" s="24">
        <v>107227840</v>
      </c>
      <c r="F42" s="6">
        <v>114401541</v>
      </c>
      <c r="G42" s="25">
        <v>114401541</v>
      </c>
      <c r="H42" s="26">
        <v>130609453</v>
      </c>
      <c r="I42" s="24">
        <v>99698804</v>
      </c>
      <c r="J42" s="6">
        <v>98278010</v>
      </c>
      <c r="K42" s="25">
        <v>95851406</v>
      </c>
    </row>
    <row r="43" spans="1:11" ht="12.75">
      <c r="A43" s="22" t="s">
        <v>46</v>
      </c>
      <c r="B43" s="6">
        <v>-33328639</v>
      </c>
      <c r="C43" s="6">
        <v>-38504915</v>
      </c>
      <c r="D43" s="23">
        <v>-71007207</v>
      </c>
      <c r="E43" s="24">
        <v>-32995708</v>
      </c>
      <c r="F43" s="6">
        <v>18220639</v>
      </c>
      <c r="G43" s="25">
        <v>18220639</v>
      </c>
      <c r="H43" s="26">
        <v>-72314114</v>
      </c>
      <c r="I43" s="24">
        <v>-36600000</v>
      </c>
      <c r="J43" s="6">
        <v>-30688180</v>
      </c>
      <c r="K43" s="25">
        <v>-24590000</v>
      </c>
    </row>
    <row r="44" spans="1:11" ht="12.75">
      <c r="A44" s="22" t="s">
        <v>47</v>
      </c>
      <c r="B44" s="6">
        <v>-3085068</v>
      </c>
      <c r="C44" s="6">
        <v>-3352989</v>
      </c>
      <c r="D44" s="23">
        <v>-3667616</v>
      </c>
      <c r="E44" s="24">
        <v>-3097098</v>
      </c>
      <c r="F44" s="6">
        <v>0</v>
      </c>
      <c r="G44" s="25">
        <v>0</v>
      </c>
      <c r="H44" s="26">
        <v>-2174886</v>
      </c>
      <c r="I44" s="24">
        <v>-1930916</v>
      </c>
      <c r="J44" s="6">
        <v>-398364</v>
      </c>
      <c r="K44" s="25">
        <v>0</v>
      </c>
    </row>
    <row r="45" spans="1:11" ht="12.75">
      <c r="A45" s="33" t="s">
        <v>48</v>
      </c>
      <c r="B45" s="7">
        <v>465142011</v>
      </c>
      <c r="C45" s="7">
        <v>457901354</v>
      </c>
      <c r="D45" s="69">
        <v>532370569</v>
      </c>
      <c r="E45" s="70">
        <v>537012090</v>
      </c>
      <c r="F45" s="7">
        <v>132622180</v>
      </c>
      <c r="G45" s="71">
        <v>132622180</v>
      </c>
      <c r="H45" s="72">
        <v>484691408</v>
      </c>
      <c r="I45" s="70">
        <v>61167888</v>
      </c>
      <c r="J45" s="7">
        <v>67191466</v>
      </c>
      <c r="K45" s="71">
        <v>71261406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506004644</v>
      </c>
      <c r="C48" s="6">
        <v>502747715</v>
      </c>
      <c r="D48" s="23">
        <v>477789832</v>
      </c>
      <c r="E48" s="24">
        <v>421325152</v>
      </c>
      <c r="F48" s="6">
        <v>-80493384</v>
      </c>
      <c r="G48" s="25">
        <v>-80493384</v>
      </c>
      <c r="H48" s="26">
        <v>485924365</v>
      </c>
      <c r="I48" s="24">
        <v>-106510107</v>
      </c>
      <c r="J48" s="6">
        <v>-82597596</v>
      </c>
      <c r="K48" s="25">
        <v>-38701392</v>
      </c>
    </row>
    <row r="49" spans="1:11" ht="12.75">
      <c r="A49" s="22" t="s">
        <v>51</v>
      </c>
      <c r="B49" s="6">
        <f>+B75</f>
        <v>10843042.636035241</v>
      </c>
      <c r="C49" s="6">
        <f aca="true" t="shared" si="6" ref="C49:K49">+C75</f>
        <v>-1856287.769523494</v>
      </c>
      <c r="D49" s="23">
        <f t="shared" si="6"/>
        <v>35354306.24202298</v>
      </c>
      <c r="E49" s="24">
        <f t="shared" si="6"/>
        <v>49382723.88038549</v>
      </c>
      <c r="F49" s="6">
        <f t="shared" si="6"/>
        <v>0</v>
      </c>
      <c r="G49" s="25">
        <f t="shared" si="6"/>
        <v>0</v>
      </c>
      <c r="H49" s="26">
        <f t="shared" si="6"/>
        <v>46062858.10112848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495161601.36396474</v>
      </c>
      <c r="C50" s="7">
        <f aca="true" t="shared" si="7" ref="C50:K50">+C48-C49</f>
        <v>504604002.7695235</v>
      </c>
      <c r="D50" s="69">
        <f t="shared" si="7"/>
        <v>442435525.757977</v>
      </c>
      <c r="E50" s="70">
        <f t="shared" si="7"/>
        <v>371942428.1196145</v>
      </c>
      <c r="F50" s="7">
        <f t="shared" si="7"/>
        <v>-80493384</v>
      </c>
      <c r="G50" s="71">
        <f t="shared" si="7"/>
        <v>-80493384</v>
      </c>
      <c r="H50" s="72">
        <f t="shared" si="7"/>
        <v>439861506.89887154</v>
      </c>
      <c r="I50" s="70">
        <f t="shared" si="7"/>
        <v>-106510107</v>
      </c>
      <c r="J50" s="7">
        <f t="shared" si="7"/>
        <v>-82597596</v>
      </c>
      <c r="K50" s="71">
        <f t="shared" si="7"/>
        <v>-38701392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136000754</v>
      </c>
      <c r="C53" s="6">
        <v>192597633</v>
      </c>
      <c r="D53" s="23">
        <v>168732973</v>
      </c>
      <c r="E53" s="24">
        <v>199898775</v>
      </c>
      <c r="F53" s="6">
        <v>15219876</v>
      </c>
      <c r="G53" s="25">
        <v>15219876</v>
      </c>
      <c r="H53" s="26">
        <v>164269591</v>
      </c>
      <c r="I53" s="24">
        <v>36600000</v>
      </c>
      <c r="J53" s="6">
        <v>30688180</v>
      </c>
      <c r="K53" s="25">
        <v>24590000</v>
      </c>
    </row>
    <row r="54" spans="1:11" ht="12.75">
      <c r="A54" s="22" t="s">
        <v>55</v>
      </c>
      <c r="B54" s="6">
        <v>9565965</v>
      </c>
      <c r="C54" s="6">
        <v>9608534</v>
      </c>
      <c r="D54" s="23">
        <v>0</v>
      </c>
      <c r="E54" s="24">
        <v>9380024</v>
      </c>
      <c r="F54" s="6">
        <v>15526071</v>
      </c>
      <c r="G54" s="25">
        <v>15526071</v>
      </c>
      <c r="H54" s="26">
        <v>15620140</v>
      </c>
      <c r="I54" s="24">
        <v>16138991</v>
      </c>
      <c r="J54" s="6">
        <v>14947851</v>
      </c>
      <c r="K54" s="25">
        <v>12924780</v>
      </c>
    </row>
    <row r="55" spans="1:11" ht="12.75">
      <c r="A55" s="22" t="s">
        <v>56</v>
      </c>
      <c r="B55" s="6">
        <v>0</v>
      </c>
      <c r="C55" s="6">
        <v>0</v>
      </c>
      <c r="D55" s="23">
        <v>-12636335</v>
      </c>
      <c r="E55" s="24">
        <v>0</v>
      </c>
      <c r="F55" s="6">
        <v>0</v>
      </c>
      <c r="G55" s="25">
        <v>0</v>
      </c>
      <c r="H55" s="26">
        <v>-15365864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6721430</v>
      </c>
      <c r="C56" s="6">
        <v>0</v>
      </c>
      <c r="D56" s="23">
        <v>12812258</v>
      </c>
      <c r="E56" s="24">
        <v>21560187</v>
      </c>
      <c r="F56" s="6">
        <v>23761687</v>
      </c>
      <c r="G56" s="25">
        <v>23761687</v>
      </c>
      <c r="H56" s="26">
        <v>14653262</v>
      </c>
      <c r="I56" s="24">
        <v>23770887</v>
      </c>
      <c r="J56" s="6">
        <v>21783022</v>
      </c>
      <c r="K56" s="25">
        <v>21847786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0.993357033545331</v>
      </c>
      <c r="C70" s="5">
        <f aca="true" t="shared" si="8" ref="C70:K70">IF(ISERROR(C71/C72),0,(C71/C72))</f>
        <v>4.717799089260201</v>
      </c>
      <c r="D70" s="5">
        <f t="shared" si="8"/>
        <v>0.0024661379408259924</v>
      </c>
      <c r="E70" s="5">
        <f t="shared" si="8"/>
        <v>0.00487374402577527</v>
      </c>
      <c r="F70" s="5">
        <f t="shared" si="8"/>
        <v>0.007198689612576399</v>
      </c>
      <c r="G70" s="5">
        <f t="shared" si="8"/>
        <v>0.007198689612576399</v>
      </c>
      <c r="H70" s="5">
        <f t="shared" si="8"/>
        <v>0.00622173505830308</v>
      </c>
      <c r="I70" s="5">
        <f t="shared" si="8"/>
        <v>0.003451800315593172</v>
      </c>
      <c r="J70" s="5">
        <f t="shared" si="8"/>
        <v>0.0033174734820376273</v>
      </c>
      <c r="K70" s="5">
        <f t="shared" si="8"/>
        <v>0.003184722391287732</v>
      </c>
    </row>
    <row r="71" spans="1:11" ht="12.75" hidden="1">
      <c r="A71" s="2" t="s">
        <v>101</v>
      </c>
      <c r="B71" s="2">
        <f>+B83</f>
        <v>3432430</v>
      </c>
      <c r="C71" s="2">
        <f aca="true" t="shared" si="9" ref="C71:K71">+C83</f>
        <v>21196274</v>
      </c>
      <c r="D71" s="2">
        <f t="shared" si="9"/>
        <v>795650</v>
      </c>
      <c r="E71" s="2">
        <f t="shared" si="9"/>
        <v>1585600</v>
      </c>
      <c r="F71" s="2">
        <f t="shared" si="9"/>
        <v>2355440</v>
      </c>
      <c r="G71" s="2">
        <f t="shared" si="9"/>
        <v>2355440</v>
      </c>
      <c r="H71" s="2">
        <f t="shared" si="9"/>
        <v>2031199</v>
      </c>
      <c r="I71" s="2">
        <f t="shared" si="9"/>
        <v>1155000</v>
      </c>
      <c r="J71" s="2">
        <f t="shared" si="9"/>
        <v>1140000</v>
      </c>
      <c r="K71" s="2">
        <f t="shared" si="9"/>
        <v>1125000</v>
      </c>
    </row>
    <row r="72" spans="1:11" ht="12.75" hidden="1">
      <c r="A72" s="2" t="s">
        <v>102</v>
      </c>
      <c r="B72" s="2">
        <f>+B77</f>
        <v>3455384</v>
      </c>
      <c r="C72" s="2">
        <f aca="true" t="shared" si="10" ref="C72:K72">+C77</f>
        <v>4492831</v>
      </c>
      <c r="D72" s="2">
        <f t="shared" si="10"/>
        <v>322629966</v>
      </c>
      <c r="E72" s="2">
        <f t="shared" si="10"/>
        <v>325335100</v>
      </c>
      <c r="F72" s="2">
        <f t="shared" si="10"/>
        <v>327203995</v>
      </c>
      <c r="G72" s="2">
        <f t="shared" si="10"/>
        <v>327203995</v>
      </c>
      <c r="H72" s="2">
        <f t="shared" si="10"/>
        <v>326468257</v>
      </c>
      <c r="I72" s="2">
        <f t="shared" si="10"/>
        <v>334608000</v>
      </c>
      <c r="J72" s="2">
        <f t="shared" si="10"/>
        <v>343635000</v>
      </c>
      <c r="K72" s="2">
        <f t="shared" si="10"/>
        <v>353249000</v>
      </c>
    </row>
    <row r="73" spans="1:11" ht="12.75" hidden="1">
      <c r="A73" s="2" t="s">
        <v>103</v>
      </c>
      <c r="B73" s="2">
        <f>+B74</f>
        <v>-14564904.666666664</v>
      </c>
      <c r="C73" s="2">
        <f aca="true" t="shared" si="11" ref="C73:K73">+(C78+C80+C81+C82)-(B78+B80+B81+B82)</f>
        <v>-16497113</v>
      </c>
      <c r="D73" s="2">
        <f t="shared" si="11"/>
        <v>-3205511</v>
      </c>
      <c r="E73" s="2">
        <f t="shared" si="11"/>
        <v>-1507159</v>
      </c>
      <c r="F73" s="2">
        <f>+(F78+F80+F81+F82)-(D78+D80+D81+D82)</f>
        <v>-9155513</v>
      </c>
      <c r="G73" s="2">
        <f>+(G78+G80+G81+G82)-(D78+D80+D81+D82)</f>
        <v>-9155513</v>
      </c>
      <c r="H73" s="2">
        <f>+(H78+H80+H81+H82)-(D78+D80+D81+D82)</f>
        <v>9812813</v>
      </c>
      <c r="I73" s="2">
        <f>+(I78+I80+I81+I82)-(E78+E80+E81+E82)</f>
        <v>-7648354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104</v>
      </c>
      <c r="B74" s="2">
        <f>+TREND(C74:E74)</f>
        <v>-14564904.666666664</v>
      </c>
      <c r="C74" s="2">
        <f>+C73</f>
        <v>-16497113</v>
      </c>
      <c r="D74" s="2">
        <f aca="true" t="shared" si="12" ref="D74:K74">+D73</f>
        <v>-3205511</v>
      </c>
      <c r="E74" s="2">
        <f t="shared" si="12"/>
        <v>-1507159</v>
      </c>
      <c r="F74" s="2">
        <f t="shared" si="12"/>
        <v>-9155513</v>
      </c>
      <c r="G74" s="2">
        <f t="shared" si="12"/>
        <v>-9155513</v>
      </c>
      <c r="H74" s="2">
        <f t="shared" si="12"/>
        <v>9812813</v>
      </c>
      <c r="I74" s="2">
        <f t="shared" si="12"/>
        <v>-7648354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105</v>
      </c>
      <c r="B75" s="2">
        <f>+B84-(((B80+B81+B78)*B70)-B79)</f>
        <v>10843042.636035241</v>
      </c>
      <c r="C75" s="2">
        <f aca="true" t="shared" si="13" ref="C75:K75">+C84-(((C80+C81+C78)*C70)-C79)</f>
        <v>-1856287.769523494</v>
      </c>
      <c r="D75" s="2">
        <f t="shared" si="13"/>
        <v>35354306.24202298</v>
      </c>
      <c r="E75" s="2">
        <f t="shared" si="13"/>
        <v>49382723.88038549</v>
      </c>
      <c r="F75" s="2">
        <f t="shared" si="13"/>
        <v>0</v>
      </c>
      <c r="G75" s="2">
        <f t="shared" si="13"/>
        <v>0</v>
      </c>
      <c r="H75" s="2">
        <f t="shared" si="13"/>
        <v>46062858.10112848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3455384</v>
      </c>
      <c r="C77" s="3">
        <v>4492831</v>
      </c>
      <c r="D77" s="3">
        <v>322629966</v>
      </c>
      <c r="E77" s="3">
        <v>325335100</v>
      </c>
      <c r="F77" s="3">
        <v>327203995</v>
      </c>
      <c r="G77" s="3">
        <v>327203995</v>
      </c>
      <c r="H77" s="3">
        <v>326468257</v>
      </c>
      <c r="I77" s="3">
        <v>334608000</v>
      </c>
      <c r="J77" s="3">
        <v>343635000</v>
      </c>
      <c r="K77" s="3">
        <v>353249000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39509476</v>
      </c>
      <c r="C79" s="3">
        <v>56460540</v>
      </c>
      <c r="D79" s="3">
        <v>35376885</v>
      </c>
      <c r="E79" s="3">
        <v>49420000</v>
      </c>
      <c r="F79" s="3">
        <v>0</v>
      </c>
      <c r="G79" s="3">
        <v>0</v>
      </c>
      <c r="H79" s="3">
        <v>46180874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143786</v>
      </c>
      <c r="C80" s="3">
        <v>162773</v>
      </c>
      <c r="D80" s="3">
        <v>88098</v>
      </c>
      <c r="E80" s="3">
        <v>163535</v>
      </c>
      <c r="F80" s="3">
        <v>0</v>
      </c>
      <c r="G80" s="3">
        <v>0</v>
      </c>
      <c r="H80" s="3">
        <v>228084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28714351</v>
      </c>
      <c r="C81" s="3">
        <v>12198251</v>
      </c>
      <c r="D81" s="3">
        <v>9067415</v>
      </c>
      <c r="E81" s="3">
        <v>7484819</v>
      </c>
      <c r="F81" s="3">
        <v>0</v>
      </c>
      <c r="G81" s="3">
        <v>0</v>
      </c>
      <c r="H81" s="3">
        <v>18740242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3432430</v>
      </c>
      <c r="C83" s="3">
        <v>21196274</v>
      </c>
      <c r="D83" s="3">
        <v>795650</v>
      </c>
      <c r="E83" s="3">
        <v>1585600</v>
      </c>
      <c r="F83" s="3">
        <v>2355440</v>
      </c>
      <c r="G83" s="3">
        <v>2355440</v>
      </c>
      <c r="H83" s="3">
        <v>2031199</v>
      </c>
      <c r="I83" s="3">
        <v>1155000</v>
      </c>
      <c r="J83" s="3">
        <v>1140000</v>
      </c>
      <c r="K83" s="3">
        <v>1125000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92514074</v>
      </c>
      <c r="C5" s="6">
        <v>95004502</v>
      </c>
      <c r="D5" s="23">
        <v>-1671</v>
      </c>
      <c r="E5" s="24">
        <v>133119366</v>
      </c>
      <c r="F5" s="6">
        <v>100506432</v>
      </c>
      <c r="G5" s="25">
        <v>100506432</v>
      </c>
      <c r="H5" s="26">
        <v>92094674</v>
      </c>
      <c r="I5" s="24">
        <v>107000000</v>
      </c>
      <c r="J5" s="6">
        <v>115197501</v>
      </c>
      <c r="K5" s="25">
        <v>125856614</v>
      </c>
    </row>
    <row r="6" spans="1:11" ht="12.75">
      <c r="A6" s="22" t="s">
        <v>19</v>
      </c>
      <c r="B6" s="6">
        <v>183135886</v>
      </c>
      <c r="C6" s="6">
        <v>182666320</v>
      </c>
      <c r="D6" s="23">
        <v>17576688</v>
      </c>
      <c r="E6" s="24">
        <v>260929523</v>
      </c>
      <c r="F6" s="6">
        <v>261286548</v>
      </c>
      <c r="G6" s="25">
        <v>261286548</v>
      </c>
      <c r="H6" s="26">
        <v>275203595</v>
      </c>
      <c r="I6" s="24">
        <v>267435876</v>
      </c>
      <c r="J6" s="6">
        <v>289361995</v>
      </c>
      <c r="K6" s="25">
        <v>312701582</v>
      </c>
    </row>
    <row r="7" spans="1:11" ht="12.75">
      <c r="A7" s="22" t="s">
        <v>20</v>
      </c>
      <c r="B7" s="6">
        <v>0</v>
      </c>
      <c r="C7" s="6">
        <v>2234394</v>
      </c>
      <c r="D7" s="23">
        <v>194789</v>
      </c>
      <c r="E7" s="24">
        <v>4705752</v>
      </c>
      <c r="F7" s="6">
        <v>4705752</v>
      </c>
      <c r="G7" s="25">
        <v>4705752</v>
      </c>
      <c r="H7" s="26">
        <v>21916226</v>
      </c>
      <c r="I7" s="24">
        <v>5000000</v>
      </c>
      <c r="J7" s="6">
        <v>5375000</v>
      </c>
      <c r="K7" s="25">
        <v>5778126</v>
      </c>
    </row>
    <row r="8" spans="1:11" ht="12.75">
      <c r="A8" s="22" t="s">
        <v>21</v>
      </c>
      <c r="B8" s="6">
        <v>108813000</v>
      </c>
      <c r="C8" s="6">
        <v>119558743</v>
      </c>
      <c r="D8" s="23">
        <v>0</v>
      </c>
      <c r="E8" s="24">
        <v>136773000</v>
      </c>
      <c r="F8" s="6">
        <v>141860566</v>
      </c>
      <c r="G8" s="25">
        <v>141860566</v>
      </c>
      <c r="H8" s="26">
        <v>2875478</v>
      </c>
      <c r="I8" s="24">
        <v>147784000</v>
      </c>
      <c r="J8" s="6">
        <v>160438000</v>
      </c>
      <c r="K8" s="25">
        <v>176292000</v>
      </c>
    </row>
    <row r="9" spans="1:11" ht="12.75">
      <c r="A9" s="22" t="s">
        <v>22</v>
      </c>
      <c r="B9" s="6">
        <v>41579709</v>
      </c>
      <c r="C9" s="6">
        <v>36824942</v>
      </c>
      <c r="D9" s="23">
        <v>2224141</v>
      </c>
      <c r="E9" s="24">
        <v>68177932</v>
      </c>
      <c r="F9" s="6">
        <v>24177934</v>
      </c>
      <c r="G9" s="25">
        <v>24177934</v>
      </c>
      <c r="H9" s="26">
        <v>30791381</v>
      </c>
      <c r="I9" s="24">
        <v>37847991</v>
      </c>
      <c r="J9" s="6">
        <v>41450832</v>
      </c>
      <c r="K9" s="25">
        <v>43891162</v>
      </c>
    </row>
    <row r="10" spans="1:11" ht="20.25">
      <c r="A10" s="27" t="s">
        <v>95</v>
      </c>
      <c r="B10" s="28">
        <f>SUM(B5:B9)</f>
        <v>426042669</v>
      </c>
      <c r="C10" s="29">
        <f aca="true" t="shared" si="0" ref="C10:K10">SUM(C5:C9)</f>
        <v>436288901</v>
      </c>
      <c r="D10" s="30">
        <f t="shared" si="0"/>
        <v>19993947</v>
      </c>
      <c r="E10" s="28">
        <f t="shared" si="0"/>
        <v>603705573</v>
      </c>
      <c r="F10" s="29">
        <f t="shared" si="0"/>
        <v>532537232</v>
      </c>
      <c r="G10" s="31">
        <f t="shared" si="0"/>
        <v>532537232</v>
      </c>
      <c r="H10" s="32">
        <f t="shared" si="0"/>
        <v>422881354</v>
      </c>
      <c r="I10" s="28">
        <f t="shared" si="0"/>
        <v>565067867</v>
      </c>
      <c r="J10" s="29">
        <f t="shared" si="0"/>
        <v>611823328</v>
      </c>
      <c r="K10" s="31">
        <f t="shared" si="0"/>
        <v>664519484</v>
      </c>
    </row>
    <row r="11" spans="1:11" ht="12.75">
      <c r="A11" s="22" t="s">
        <v>23</v>
      </c>
      <c r="B11" s="6">
        <v>140258000</v>
      </c>
      <c r="C11" s="6">
        <v>156007051</v>
      </c>
      <c r="D11" s="23">
        <v>14734201</v>
      </c>
      <c r="E11" s="24">
        <v>193635745</v>
      </c>
      <c r="F11" s="6">
        <v>193635745</v>
      </c>
      <c r="G11" s="25">
        <v>193635745</v>
      </c>
      <c r="H11" s="26">
        <v>119758612</v>
      </c>
      <c r="I11" s="24">
        <v>192792806</v>
      </c>
      <c r="J11" s="6">
        <v>198598646</v>
      </c>
      <c r="K11" s="25">
        <v>203985703</v>
      </c>
    </row>
    <row r="12" spans="1:11" ht="12.75">
      <c r="A12" s="22" t="s">
        <v>24</v>
      </c>
      <c r="B12" s="6">
        <v>9146771</v>
      </c>
      <c r="C12" s="6">
        <v>9938584</v>
      </c>
      <c r="D12" s="23">
        <v>855618</v>
      </c>
      <c r="E12" s="24">
        <v>10800955</v>
      </c>
      <c r="F12" s="6">
        <v>11230871</v>
      </c>
      <c r="G12" s="25">
        <v>11230871</v>
      </c>
      <c r="H12" s="26">
        <v>6018186</v>
      </c>
      <c r="I12" s="24">
        <v>11787027</v>
      </c>
      <c r="J12" s="6">
        <v>12671056</v>
      </c>
      <c r="K12" s="25">
        <v>13621385</v>
      </c>
    </row>
    <row r="13" spans="1:11" ht="12.75">
      <c r="A13" s="22" t="s">
        <v>96</v>
      </c>
      <c r="B13" s="6">
        <v>84169937</v>
      </c>
      <c r="C13" s="6">
        <v>53960054</v>
      </c>
      <c r="D13" s="23">
        <v>0</v>
      </c>
      <c r="E13" s="24">
        <v>37211000</v>
      </c>
      <c r="F13" s="6">
        <v>60211000</v>
      </c>
      <c r="G13" s="25">
        <v>60211000</v>
      </c>
      <c r="H13" s="26">
        <v>0</v>
      </c>
      <c r="I13" s="24">
        <v>61999999</v>
      </c>
      <c r="J13" s="6">
        <v>66649999</v>
      </c>
      <c r="K13" s="25">
        <v>71648750</v>
      </c>
    </row>
    <row r="14" spans="1:11" ht="12.75">
      <c r="A14" s="22" t="s">
        <v>25</v>
      </c>
      <c r="B14" s="6">
        <v>45088567</v>
      </c>
      <c r="C14" s="6">
        <v>7388442</v>
      </c>
      <c r="D14" s="23">
        <v>2454298</v>
      </c>
      <c r="E14" s="24">
        <v>10200000</v>
      </c>
      <c r="F14" s="6">
        <v>31000001</v>
      </c>
      <c r="G14" s="25">
        <v>31000001</v>
      </c>
      <c r="H14" s="26">
        <v>33671476</v>
      </c>
      <c r="I14" s="24">
        <v>28000000</v>
      </c>
      <c r="J14" s="6">
        <v>30100000</v>
      </c>
      <c r="K14" s="25">
        <v>32357500</v>
      </c>
    </row>
    <row r="15" spans="1:11" ht="12.75">
      <c r="A15" s="22" t="s">
        <v>26</v>
      </c>
      <c r="B15" s="6">
        <v>145403536</v>
      </c>
      <c r="C15" s="6">
        <v>151221843</v>
      </c>
      <c r="D15" s="23">
        <v>11692721</v>
      </c>
      <c r="E15" s="24">
        <v>178287265</v>
      </c>
      <c r="F15" s="6">
        <v>177161172</v>
      </c>
      <c r="G15" s="25">
        <v>177161172</v>
      </c>
      <c r="H15" s="26">
        <v>147242839</v>
      </c>
      <c r="I15" s="24">
        <v>199014974</v>
      </c>
      <c r="J15" s="6">
        <v>213941097</v>
      </c>
      <c r="K15" s="25">
        <v>229986679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1000000</v>
      </c>
      <c r="J16" s="6">
        <v>1075000</v>
      </c>
      <c r="K16" s="25">
        <v>1155625</v>
      </c>
    </row>
    <row r="17" spans="1:11" ht="12.75">
      <c r="A17" s="22" t="s">
        <v>27</v>
      </c>
      <c r="B17" s="6">
        <v>268726583</v>
      </c>
      <c r="C17" s="6">
        <v>270915851</v>
      </c>
      <c r="D17" s="23">
        <v>10861572</v>
      </c>
      <c r="E17" s="24">
        <v>144707274</v>
      </c>
      <c r="F17" s="6">
        <v>169382485</v>
      </c>
      <c r="G17" s="25">
        <v>169382485</v>
      </c>
      <c r="H17" s="26">
        <v>128463545</v>
      </c>
      <c r="I17" s="24">
        <v>182408061</v>
      </c>
      <c r="J17" s="6">
        <v>191811251</v>
      </c>
      <c r="K17" s="25">
        <v>207448701</v>
      </c>
    </row>
    <row r="18" spans="1:11" ht="12.75">
      <c r="A18" s="33" t="s">
        <v>28</v>
      </c>
      <c r="B18" s="34">
        <f>SUM(B11:B17)</f>
        <v>692793394</v>
      </c>
      <c r="C18" s="35">
        <f aca="true" t="shared" si="1" ref="C18:K18">SUM(C11:C17)</f>
        <v>649431825</v>
      </c>
      <c r="D18" s="36">
        <f t="shared" si="1"/>
        <v>40598410</v>
      </c>
      <c r="E18" s="34">
        <f t="shared" si="1"/>
        <v>574842239</v>
      </c>
      <c r="F18" s="35">
        <f t="shared" si="1"/>
        <v>642621274</v>
      </c>
      <c r="G18" s="37">
        <f t="shared" si="1"/>
        <v>642621274</v>
      </c>
      <c r="H18" s="38">
        <f t="shared" si="1"/>
        <v>435154658</v>
      </c>
      <c r="I18" s="34">
        <f t="shared" si="1"/>
        <v>677002867</v>
      </c>
      <c r="J18" s="35">
        <f t="shared" si="1"/>
        <v>714847049</v>
      </c>
      <c r="K18" s="37">
        <f t="shared" si="1"/>
        <v>760204343</v>
      </c>
    </row>
    <row r="19" spans="1:11" ht="12.75">
      <c r="A19" s="33" t="s">
        <v>29</v>
      </c>
      <c r="B19" s="39">
        <f>+B10-B18</f>
        <v>-266750725</v>
      </c>
      <c r="C19" s="40">
        <f aca="true" t="shared" si="2" ref="C19:K19">+C10-C18</f>
        <v>-213142924</v>
      </c>
      <c r="D19" s="41">
        <f t="shared" si="2"/>
        <v>-20604463</v>
      </c>
      <c r="E19" s="39">
        <f t="shared" si="2"/>
        <v>28863334</v>
      </c>
      <c r="F19" s="40">
        <f t="shared" si="2"/>
        <v>-110084042</v>
      </c>
      <c r="G19" s="42">
        <f t="shared" si="2"/>
        <v>-110084042</v>
      </c>
      <c r="H19" s="43">
        <f t="shared" si="2"/>
        <v>-12273304</v>
      </c>
      <c r="I19" s="39">
        <f t="shared" si="2"/>
        <v>-111935000</v>
      </c>
      <c r="J19" s="40">
        <f t="shared" si="2"/>
        <v>-103023721</v>
      </c>
      <c r="K19" s="42">
        <f t="shared" si="2"/>
        <v>-95684859</v>
      </c>
    </row>
    <row r="20" spans="1:11" ht="20.25">
      <c r="A20" s="44" t="s">
        <v>30</v>
      </c>
      <c r="B20" s="45">
        <v>103894953</v>
      </c>
      <c r="C20" s="46">
        <v>89069100</v>
      </c>
      <c r="D20" s="47">
        <v>0</v>
      </c>
      <c r="E20" s="45">
        <v>84392000</v>
      </c>
      <c r="F20" s="46">
        <v>86035974</v>
      </c>
      <c r="G20" s="48">
        <v>86035974</v>
      </c>
      <c r="H20" s="49">
        <v>15183072</v>
      </c>
      <c r="I20" s="45">
        <v>72002000</v>
      </c>
      <c r="J20" s="46">
        <v>74940000</v>
      </c>
      <c r="K20" s="48">
        <v>78620000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-162855772</v>
      </c>
      <c r="C22" s="57">
        <f aca="true" t="shared" si="3" ref="C22:K22">SUM(C19:C21)</f>
        <v>-124073824</v>
      </c>
      <c r="D22" s="58">
        <f t="shared" si="3"/>
        <v>-20604463</v>
      </c>
      <c r="E22" s="56">
        <f t="shared" si="3"/>
        <v>113255334</v>
      </c>
      <c r="F22" s="57">
        <f t="shared" si="3"/>
        <v>-24048068</v>
      </c>
      <c r="G22" s="59">
        <f t="shared" si="3"/>
        <v>-24048068</v>
      </c>
      <c r="H22" s="60">
        <f t="shared" si="3"/>
        <v>2909768</v>
      </c>
      <c r="I22" s="56">
        <f t="shared" si="3"/>
        <v>-39933000</v>
      </c>
      <c r="J22" s="57">
        <f t="shared" si="3"/>
        <v>-28083721</v>
      </c>
      <c r="K22" s="59">
        <f t="shared" si="3"/>
        <v>-17064859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-162855772</v>
      </c>
      <c r="C24" s="40">
        <f aca="true" t="shared" si="4" ref="C24:K24">SUM(C22:C23)</f>
        <v>-124073824</v>
      </c>
      <c r="D24" s="41">
        <f t="shared" si="4"/>
        <v>-20604463</v>
      </c>
      <c r="E24" s="39">
        <f t="shared" si="4"/>
        <v>113255334</v>
      </c>
      <c r="F24" s="40">
        <f t="shared" si="4"/>
        <v>-24048068</v>
      </c>
      <c r="G24" s="42">
        <f t="shared" si="4"/>
        <v>-24048068</v>
      </c>
      <c r="H24" s="43">
        <f t="shared" si="4"/>
        <v>2909768</v>
      </c>
      <c r="I24" s="39">
        <f t="shared" si="4"/>
        <v>-39933000</v>
      </c>
      <c r="J24" s="40">
        <f t="shared" si="4"/>
        <v>-28083721</v>
      </c>
      <c r="K24" s="42">
        <f t="shared" si="4"/>
        <v>-17064859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79951339</v>
      </c>
      <c r="C27" s="7">
        <v>85845891</v>
      </c>
      <c r="D27" s="69">
        <v>232837</v>
      </c>
      <c r="E27" s="70">
        <v>112152647</v>
      </c>
      <c r="F27" s="7">
        <v>93907453</v>
      </c>
      <c r="G27" s="71">
        <v>93907453</v>
      </c>
      <c r="H27" s="72">
        <v>38983139</v>
      </c>
      <c r="I27" s="70">
        <v>90001891</v>
      </c>
      <c r="J27" s="7">
        <v>72443000</v>
      </c>
      <c r="K27" s="71">
        <v>84928790</v>
      </c>
    </row>
    <row r="28" spans="1:11" ht="12.75">
      <c r="A28" s="73" t="s">
        <v>34</v>
      </c>
      <c r="B28" s="6">
        <v>79951339</v>
      </c>
      <c r="C28" s="6">
        <v>85845891</v>
      </c>
      <c r="D28" s="23">
        <v>232837</v>
      </c>
      <c r="E28" s="24">
        <v>81849198</v>
      </c>
      <c r="F28" s="6">
        <v>80700430</v>
      </c>
      <c r="G28" s="25">
        <v>80700430</v>
      </c>
      <c r="H28" s="26">
        <v>0</v>
      </c>
      <c r="I28" s="24">
        <v>79511891</v>
      </c>
      <c r="J28" s="6">
        <v>72443000</v>
      </c>
      <c r="K28" s="25">
        <v>84928790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30303449</v>
      </c>
      <c r="F31" s="6">
        <v>13207023</v>
      </c>
      <c r="G31" s="25">
        <v>13207023</v>
      </c>
      <c r="H31" s="26">
        <v>0</v>
      </c>
      <c r="I31" s="24">
        <v>10490000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79951339</v>
      </c>
      <c r="C32" s="7">
        <f aca="true" t="shared" si="5" ref="C32:K32">SUM(C28:C31)</f>
        <v>85845891</v>
      </c>
      <c r="D32" s="69">
        <f t="shared" si="5"/>
        <v>232837</v>
      </c>
      <c r="E32" s="70">
        <f t="shared" si="5"/>
        <v>112152647</v>
      </c>
      <c r="F32" s="7">
        <f t="shared" si="5"/>
        <v>93907453</v>
      </c>
      <c r="G32" s="71">
        <f t="shared" si="5"/>
        <v>93907453</v>
      </c>
      <c r="H32" s="72">
        <f t="shared" si="5"/>
        <v>0</v>
      </c>
      <c r="I32" s="70">
        <f t="shared" si="5"/>
        <v>90001891</v>
      </c>
      <c r="J32" s="7">
        <f t="shared" si="5"/>
        <v>72443000</v>
      </c>
      <c r="K32" s="71">
        <f t="shared" si="5"/>
        <v>84928790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263826385</v>
      </c>
      <c r="C35" s="6">
        <v>261563033</v>
      </c>
      <c r="D35" s="23">
        <v>-6780605</v>
      </c>
      <c r="E35" s="24">
        <v>289558977</v>
      </c>
      <c r="F35" s="6">
        <v>303520881</v>
      </c>
      <c r="G35" s="25">
        <v>303520881</v>
      </c>
      <c r="H35" s="26">
        <v>250607389</v>
      </c>
      <c r="I35" s="24">
        <v>449300000</v>
      </c>
      <c r="J35" s="6">
        <v>342128000</v>
      </c>
      <c r="K35" s="25">
        <v>279653554</v>
      </c>
    </row>
    <row r="36" spans="1:11" ht="12.75">
      <c r="A36" s="22" t="s">
        <v>40</v>
      </c>
      <c r="B36" s="6">
        <v>2451948939</v>
      </c>
      <c r="C36" s="6">
        <v>1238230831</v>
      </c>
      <c r="D36" s="23">
        <v>4781033</v>
      </c>
      <c r="E36" s="24">
        <v>74941647</v>
      </c>
      <c r="F36" s="6">
        <v>56696453</v>
      </c>
      <c r="G36" s="25">
        <v>56696453</v>
      </c>
      <c r="H36" s="26">
        <v>38983139</v>
      </c>
      <c r="I36" s="24">
        <v>1320423891</v>
      </c>
      <c r="J36" s="6">
        <v>2346930616</v>
      </c>
      <c r="K36" s="25">
        <v>2547535406</v>
      </c>
    </row>
    <row r="37" spans="1:11" ht="12.75">
      <c r="A37" s="22" t="s">
        <v>41</v>
      </c>
      <c r="B37" s="6">
        <v>489064337</v>
      </c>
      <c r="C37" s="6">
        <v>546348479</v>
      </c>
      <c r="D37" s="23">
        <v>18551124</v>
      </c>
      <c r="E37" s="24">
        <v>251245290</v>
      </c>
      <c r="F37" s="6">
        <v>267016775</v>
      </c>
      <c r="G37" s="25">
        <v>267016775</v>
      </c>
      <c r="H37" s="26">
        <v>234647304</v>
      </c>
      <c r="I37" s="24">
        <v>1536500000</v>
      </c>
      <c r="J37" s="6">
        <v>-1902050150</v>
      </c>
      <c r="K37" s="25">
        <v>-2080696854</v>
      </c>
    </row>
    <row r="38" spans="1:11" ht="12.75">
      <c r="A38" s="22" t="s">
        <v>42</v>
      </c>
      <c r="B38" s="6">
        <v>41632668</v>
      </c>
      <c r="C38" s="6">
        <v>76809881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40000000</v>
      </c>
      <c r="J38" s="6">
        <v>-43820000</v>
      </c>
      <c r="K38" s="25">
        <v>-48048000</v>
      </c>
    </row>
    <row r="39" spans="1:11" ht="12.75">
      <c r="A39" s="22" t="s">
        <v>43</v>
      </c>
      <c r="B39" s="6">
        <v>2185078319</v>
      </c>
      <c r="C39" s="6">
        <v>876635504</v>
      </c>
      <c r="D39" s="23">
        <v>53767</v>
      </c>
      <c r="E39" s="24">
        <v>0</v>
      </c>
      <c r="F39" s="6">
        <v>117248627</v>
      </c>
      <c r="G39" s="25">
        <v>117248627</v>
      </c>
      <c r="H39" s="26">
        <v>52033456</v>
      </c>
      <c r="I39" s="24">
        <v>233156891</v>
      </c>
      <c r="J39" s="6">
        <v>4663012487</v>
      </c>
      <c r="K39" s="25">
        <v>4972998673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76041360</v>
      </c>
      <c r="C42" s="6">
        <v>143480235</v>
      </c>
      <c r="D42" s="23">
        <v>-40598410</v>
      </c>
      <c r="E42" s="24">
        <v>-534131239</v>
      </c>
      <c r="F42" s="6">
        <v>-558910274</v>
      </c>
      <c r="G42" s="25">
        <v>-558910274</v>
      </c>
      <c r="H42" s="26">
        <v>-432028270</v>
      </c>
      <c r="I42" s="24">
        <v>-583002868</v>
      </c>
      <c r="J42" s="6">
        <v>-613797050</v>
      </c>
      <c r="K42" s="25">
        <v>-651575593</v>
      </c>
    </row>
    <row r="43" spans="1:11" ht="12.75">
      <c r="A43" s="22" t="s">
        <v>46</v>
      </c>
      <c r="B43" s="6">
        <v>-79801489</v>
      </c>
      <c r="C43" s="6">
        <v>-127566775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-110886</v>
      </c>
      <c r="E44" s="24">
        <v>110886</v>
      </c>
      <c r="F44" s="6">
        <v>0</v>
      </c>
      <c r="G44" s="25">
        <v>0</v>
      </c>
      <c r="H44" s="26">
        <v>0</v>
      </c>
      <c r="I44" s="24">
        <v>4000000</v>
      </c>
      <c r="J44" s="6">
        <v>-8429280</v>
      </c>
      <c r="K44" s="25">
        <v>-441464</v>
      </c>
    </row>
    <row r="45" spans="1:11" ht="12.75">
      <c r="A45" s="33" t="s">
        <v>48</v>
      </c>
      <c r="B45" s="7">
        <v>5236857</v>
      </c>
      <c r="C45" s="7">
        <v>21150317</v>
      </c>
      <c r="D45" s="69">
        <v>-50259616</v>
      </c>
      <c r="E45" s="70">
        <v>-534020353</v>
      </c>
      <c r="F45" s="7">
        <v>-558910274</v>
      </c>
      <c r="G45" s="71">
        <v>-558910274</v>
      </c>
      <c r="H45" s="72">
        <v>-416056913</v>
      </c>
      <c r="I45" s="70">
        <v>-554002868</v>
      </c>
      <c r="J45" s="7">
        <v>-583394330</v>
      </c>
      <c r="K45" s="71">
        <v>-598485057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5236857</v>
      </c>
      <c r="C48" s="6">
        <v>21150317</v>
      </c>
      <c r="D48" s="23">
        <v>-9869312</v>
      </c>
      <c r="E48" s="24">
        <v>-135370981</v>
      </c>
      <c r="F48" s="6">
        <v>-135370981</v>
      </c>
      <c r="G48" s="25">
        <v>-135370981</v>
      </c>
      <c r="H48" s="26">
        <v>161589733</v>
      </c>
      <c r="I48" s="24">
        <v>25000000</v>
      </c>
      <c r="J48" s="6">
        <v>38832000</v>
      </c>
      <c r="K48" s="25">
        <v>53532000</v>
      </c>
    </row>
    <row r="49" spans="1:11" ht="12.75">
      <c r="A49" s="22" t="s">
        <v>51</v>
      </c>
      <c r="B49" s="6">
        <f>+B75</f>
        <v>399382117.63888925</v>
      </c>
      <c r="C49" s="6">
        <f aca="true" t="shared" si="6" ref="C49:K49">+C75</f>
        <v>449233362.7412923</v>
      </c>
      <c r="D49" s="23">
        <f t="shared" si="6"/>
        <v>18662010</v>
      </c>
      <c r="E49" s="24">
        <f t="shared" si="6"/>
        <v>250045290</v>
      </c>
      <c r="F49" s="6">
        <f t="shared" si="6"/>
        <v>265816775</v>
      </c>
      <c r="G49" s="25">
        <f t="shared" si="6"/>
        <v>265816775</v>
      </c>
      <c r="H49" s="26">
        <f t="shared" si="6"/>
        <v>234647304</v>
      </c>
      <c r="I49" s="24">
        <f t="shared" si="6"/>
        <v>1530000000</v>
      </c>
      <c r="J49" s="6">
        <f t="shared" si="6"/>
        <v>-1870278000</v>
      </c>
      <c r="K49" s="25">
        <f t="shared" si="6"/>
        <v>-2046978600</v>
      </c>
    </row>
    <row r="50" spans="1:11" ht="12.75">
      <c r="A50" s="33" t="s">
        <v>52</v>
      </c>
      <c r="B50" s="7">
        <f>+B48-B49</f>
        <v>-394145260.63888925</v>
      </c>
      <c r="C50" s="7">
        <f aca="true" t="shared" si="7" ref="C50:K50">+C48-C49</f>
        <v>-428083045.7412923</v>
      </c>
      <c r="D50" s="69">
        <f t="shared" si="7"/>
        <v>-28531322</v>
      </c>
      <c r="E50" s="70">
        <f t="shared" si="7"/>
        <v>-385416271</v>
      </c>
      <c r="F50" s="7">
        <f t="shared" si="7"/>
        <v>-401187756</v>
      </c>
      <c r="G50" s="71">
        <f t="shared" si="7"/>
        <v>-401187756</v>
      </c>
      <c r="H50" s="72">
        <f t="shared" si="7"/>
        <v>-73057571</v>
      </c>
      <c r="I50" s="70">
        <f t="shared" si="7"/>
        <v>-1505000000</v>
      </c>
      <c r="J50" s="7">
        <f t="shared" si="7"/>
        <v>1909110000</v>
      </c>
      <c r="K50" s="71">
        <f t="shared" si="7"/>
        <v>2100510600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2239367139</v>
      </c>
      <c r="C53" s="6">
        <v>1132804101</v>
      </c>
      <c r="D53" s="23">
        <v>232837</v>
      </c>
      <c r="E53" s="24">
        <v>-22972551</v>
      </c>
      <c r="F53" s="6">
        <v>-13331174</v>
      </c>
      <c r="G53" s="25">
        <v>-13331174</v>
      </c>
      <c r="H53" s="26">
        <v>6014230</v>
      </c>
      <c r="I53" s="24">
        <v>1307923891</v>
      </c>
      <c r="J53" s="6">
        <v>2341930616</v>
      </c>
      <c r="K53" s="25">
        <v>2547535406</v>
      </c>
    </row>
    <row r="54" spans="1:11" ht="12.75">
      <c r="A54" s="22" t="s">
        <v>55</v>
      </c>
      <c r="B54" s="6">
        <v>84169937</v>
      </c>
      <c r="C54" s="6">
        <v>53960054</v>
      </c>
      <c r="D54" s="23">
        <v>0</v>
      </c>
      <c r="E54" s="24">
        <v>37211000</v>
      </c>
      <c r="F54" s="6">
        <v>60211000</v>
      </c>
      <c r="G54" s="25">
        <v>60211000</v>
      </c>
      <c r="H54" s="26">
        <v>0</v>
      </c>
      <c r="I54" s="24">
        <v>61999999</v>
      </c>
      <c r="J54" s="6">
        <v>66649999</v>
      </c>
      <c r="K54" s="25">
        <v>71648750</v>
      </c>
    </row>
    <row r="55" spans="1:11" ht="12.75">
      <c r="A55" s="22" t="s">
        <v>56</v>
      </c>
      <c r="B55" s="6">
        <v>55383069</v>
      </c>
      <c r="C55" s="6">
        <v>54463232</v>
      </c>
      <c r="D55" s="23">
        <v>232837</v>
      </c>
      <c r="E55" s="24">
        <v>11050000</v>
      </c>
      <c r="F55" s="6">
        <v>14984388</v>
      </c>
      <c r="G55" s="25">
        <v>14984388</v>
      </c>
      <c r="H55" s="26">
        <v>4203176</v>
      </c>
      <c r="I55" s="24">
        <v>76624716</v>
      </c>
      <c r="J55" s="6">
        <v>62424755</v>
      </c>
      <c r="K55" s="25">
        <v>70843216</v>
      </c>
    </row>
    <row r="56" spans="1:11" ht="12.75">
      <c r="A56" s="22" t="s">
        <v>57</v>
      </c>
      <c r="B56" s="6">
        <v>31620826</v>
      </c>
      <c r="C56" s="6">
        <v>25041273</v>
      </c>
      <c r="D56" s="23">
        <v>1651578</v>
      </c>
      <c r="E56" s="24">
        <v>16979461</v>
      </c>
      <c r="F56" s="6">
        <v>17363129</v>
      </c>
      <c r="G56" s="25">
        <v>17363129</v>
      </c>
      <c r="H56" s="26">
        <v>13042115</v>
      </c>
      <c r="I56" s="24">
        <v>28200000</v>
      </c>
      <c r="J56" s="6">
        <v>29831200</v>
      </c>
      <c r="K56" s="25">
        <v>32588627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5908493</v>
      </c>
      <c r="C60" s="6">
        <v>2469042</v>
      </c>
      <c r="D60" s="23">
        <v>2870143</v>
      </c>
      <c r="E60" s="24">
        <v>3437422</v>
      </c>
      <c r="F60" s="6">
        <v>3437422</v>
      </c>
      <c r="G60" s="25">
        <v>3437422</v>
      </c>
      <c r="H60" s="26">
        <v>3437422</v>
      </c>
      <c r="I60" s="24">
        <v>3500000</v>
      </c>
      <c r="J60" s="6">
        <v>3762500</v>
      </c>
      <c r="K60" s="25">
        <v>4044688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0.8974412919744905</v>
      </c>
      <c r="C70" s="5">
        <f aca="true" t="shared" si="8" ref="C70:K70">IF(ISERROR(C71/C72),0,(C71/C72))</f>
        <v>1.023680282920906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284695004</v>
      </c>
      <c r="C71" s="2">
        <f aca="true" t="shared" si="9" ref="C71:K71">+C83</f>
        <v>298704695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317229669</v>
      </c>
      <c r="C72" s="2">
        <f aca="true" t="shared" si="10" ref="C72:K72">+C77</f>
        <v>291794909</v>
      </c>
      <c r="D72" s="2">
        <f t="shared" si="10"/>
        <v>18074370</v>
      </c>
      <c r="E72" s="2">
        <f t="shared" si="10"/>
        <v>421946145</v>
      </c>
      <c r="F72" s="2">
        <f t="shared" si="10"/>
        <v>366690237</v>
      </c>
      <c r="G72" s="2">
        <f t="shared" si="10"/>
        <v>366690237</v>
      </c>
      <c r="H72" s="2">
        <f t="shared" si="10"/>
        <v>382259242</v>
      </c>
      <c r="I72" s="2">
        <f t="shared" si="10"/>
        <v>386915876</v>
      </c>
      <c r="J72" s="2">
        <f t="shared" si="10"/>
        <v>418612897</v>
      </c>
      <c r="K72" s="2">
        <f t="shared" si="10"/>
        <v>452860133</v>
      </c>
    </row>
    <row r="73" spans="1:11" ht="12.75" hidden="1">
      <c r="A73" s="2" t="s">
        <v>103</v>
      </c>
      <c r="B73" s="2">
        <f>+B74</f>
        <v>-80257626.99999997</v>
      </c>
      <c r="C73" s="2">
        <f aca="true" t="shared" si="11" ref="C73:K73">+(C78+C80+C81+C82)-(B78+B80+B81+B82)</f>
        <v>20764066</v>
      </c>
      <c r="D73" s="2">
        <f t="shared" si="11"/>
        <v>-81113670</v>
      </c>
      <c r="E73" s="2">
        <f t="shared" si="11"/>
        <v>423138752</v>
      </c>
      <c r="F73" s="2">
        <f>+(F78+F80+F81+F82)-(D78+D80+D81+D82)</f>
        <v>437100656</v>
      </c>
      <c r="G73" s="2">
        <f>+(G78+G80+G81+G82)-(D78+D80+D81+D82)</f>
        <v>437100656</v>
      </c>
      <c r="H73" s="2">
        <f>+(H78+H80+H81+H82)-(D78+D80+D81+D82)</f>
        <v>85925424</v>
      </c>
      <c r="I73" s="2">
        <f>+(I78+I80+I81+I82)-(E78+E80+E81+E82)</f>
        <v>-301829958</v>
      </c>
      <c r="J73" s="2">
        <f t="shared" si="11"/>
        <v>15016000</v>
      </c>
      <c r="K73" s="2">
        <f t="shared" si="11"/>
        <v>14708000</v>
      </c>
    </row>
    <row r="74" spans="1:11" ht="12.75" hidden="1">
      <c r="A74" s="2" t="s">
        <v>104</v>
      </c>
      <c r="B74" s="2">
        <f>+TREND(C74:E74)</f>
        <v>-80257626.99999997</v>
      </c>
      <c r="C74" s="2">
        <f>+C73</f>
        <v>20764066</v>
      </c>
      <c r="D74" s="2">
        <f aca="true" t="shared" si="12" ref="D74:K74">+D73</f>
        <v>-81113670</v>
      </c>
      <c r="E74" s="2">
        <f t="shared" si="12"/>
        <v>423138752</v>
      </c>
      <c r="F74" s="2">
        <f t="shared" si="12"/>
        <v>437100656</v>
      </c>
      <c r="G74" s="2">
        <f t="shared" si="12"/>
        <v>437100656</v>
      </c>
      <c r="H74" s="2">
        <f t="shared" si="12"/>
        <v>85925424</v>
      </c>
      <c r="I74" s="2">
        <f t="shared" si="12"/>
        <v>-301829958</v>
      </c>
      <c r="J74" s="2">
        <f t="shared" si="12"/>
        <v>15016000</v>
      </c>
      <c r="K74" s="2">
        <f t="shared" si="12"/>
        <v>14708000</v>
      </c>
    </row>
    <row r="75" spans="1:11" ht="12.75" hidden="1">
      <c r="A75" s="2" t="s">
        <v>105</v>
      </c>
      <c r="B75" s="2">
        <f>+B84-(((B80+B81+B78)*B70)-B79)</f>
        <v>399382117.63888925</v>
      </c>
      <c r="C75" s="2">
        <f aca="true" t="shared" si="13" ref="C75:K75">+C84-(((C80+C81+C78)*C70)-C79)</f>
        <v>449233362.7412923</v>
      </c>
      <c r="D75" s="2">
        <f t="shared" si="13"/>
        <v>18662010</v>
      </c>
      <c r="E75" s="2">
        <f t="shared" si="13"/>
        <v>250045290</v>
      </c>
      <c r="F75" s="2">
        <f t="shared" si="13"/>
        <v>265816775</v>
      </c>
      <c r="G75" s="2">
        <f t="shared" si="13"/>
        <v>265816775</v>
      </c>
      <c r="H75" s="2">
        <f t="shared" si="13"/>
        <v>234647304</v>
      </c>
      <c r="I75" s="2">
        <f t="shared" si="13"/>
        <v>1530000000</v>
      </c>
      <c r="J75" s="2">
        <f t="shared" si="13"/>
        <v>-1870278000</v>
      </c>
      <c r="K75" s="2">
        <f t="shared" si="13"/>
        <v>-2046978600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317229669</v>
      </c>
      <c r="C77" s="3">
        <v>291794909</v>
      </c>
      <c r="D77" s="3">
        <v>18074370</v>
      </c>
      <c r="E77" s="3">
        <v>421946145</v>
      </c>
      <c r="F77" s="3">
        <v>366690237</v>
      </c>
      <c r="G77" s="3">
        <v>366690237</v>
      </c>
      <c r="H77" s="3">
        <v>382259242</v>
      </c>
      <c r="I77" s="3">
        <v>386915876</v>
      </c>
      <c r="J77" s="3">
        <v>418612897</v>
      </c>
      <c r="K77" s="3">
        <v>452860133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456226776</v>
      </c>
      <c r="C79" s="3">
        <v>535329866</v>
      </c>
      <c r="D79" s="3">
        <v>18662010</v>
      </c>
      <c r="E79" s="3">
        <v>250045290</v>
      </c>
      <c r="F79" s="3">
        <v>265816775</v>
      </c>
      <c r="G79" s="3">
        <v>265816775</v>
      </c>
      <c r="H79" s="3">
        <v>234647304</v>
      </c>
      <c r="I79" s="3">
        <v>1530000000</v>
      </c>
      <c r="J79" s="3">
        <v>-1870278000</v>
      </c>
      <c r="K79" s="3">
        <v>-2046978600</v>
      </c>
    </row>
    <row r="80" spans="1:11" ht="13.5" hidden="1">
      <c r="A80" s="1" t="s">
        <v>69</v>
      </c>
      <c r="B80" s="3">
        <v>34472664</v>
      </c>
      <c r="C80" s="3">
        <v>42363944</v>
      </c>
      <c r="D80" s="3">
        <v>1404591</v>
      </c>
      <c r="E80" s="3">
        <v>339258333</v>
      </c>
      <c r="F80" s="3">
        <v>353220237</v>
      </c>
      <c r="G80" s="3">
        <v>353220237</v>
      </c>
      <c r="H80" s="3">
        <v>58440399</v>
      </c>
      <c r="I80" s="3">
        <v>124300000</v>
      </c>
      <c r="J80" s="3">
        <v>139316000</v>
      </c>
      <c r="K80" s="3">
        <v>154024000</v>
      </c>
    </row>
    <row r="81" spans="1:11" ht="13.5" hidden="1">
      <c r="A81" s="1" t="s">
        <v>70</v>
      </c>
      <c r="B81" s="3">
        <v>28868146</v>
      </c>
      <c r="C81" s="3">
        <v>41740932</v>
      </c>
      <c r="D81" s="3">
        <v>1586615</v>
      </c>
      <c r="E81" s="3">
        <v>86871625</v>
      </c>
      <c r="F81" s="3">
        <v>86871625</v>
      </c>
      <c r="G81" s="3">
        <v>86871625</v>
      </c>
      <c r="H81" s="3">
        <v>30476231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284695004</v>
      </c>
      <c r="C83" s="3">
        <v>298704695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107043056</v>
      </c>
      <c r="C5" s="6">
        <v>105560427</v>
      </c>
      <c r="D5" s="23">
        <v>105503009</v>
      </c>
      <c r="E5" s="24">
        <v>114723093</v>
      </c>
      <c r="F5" s="6">
        <v>112536949</v>
      </c>
      <c r="G5" s="25">
        <v>112536949</v>
      </c>
      <c r="H5" s="26">
        <v>94404809</v>
      </c>
      <c r="I5" s="24">
        <v>118388871</v>
      </c>
      <c r="J5" s="6">
        <v>124545090</v>
      </c>
      <c r="K5" s="25">
        <v>131021437</v>
      </c>
    </row>
    <row r="6" spans="1:11" ht="12.75">
      <c r="A6" s="22" t="s">
        <v>19</v>
      </c>
      <c r="B6" s="6">
        <v>105243043</v>
      </c>
      <c r="C6" s="6">
        <v>121316173</v>
      </c>
      <c r="D6" s="23">
        <v>128845441</v>
      </c>
      <c r="E6" s="24">
        <v>138655823</v>
      </c>
      <c r="F6" s="6">
        <v>149826026</v>
      </c>
      <c r="G6" s="25">
        <v>149826026</v>
      </c>
      <c r="H6" s="26">
        <v>144568060</v>
      </c>
      <c r="I6" s="24">
        <v>167364872</v>
      </c>
      <c r="J6" s="6">
        <v>187028130</v>
      </c>
      <c r="K6" s="25">
        <v>209079450</v>
      </c>
    </row>
    <row r="7" spans="1:11" ht="12.75">
      <c r="A7" s="22" t="s">
        <v>20</v>
      </c>
      <c r="B7" s="6">
        <v>7002653</v>
      </c>
      <c r="C7" s="6">
        <v>10855075</v>
      </c>
      <c r="D7" s="23">
        <v>19851644</v>
      </c>
      <c r="E7" s="24">
        <v>12427975</v>
      </c>
      <c r="F7" s="6">
        <v>22768854</v>
      </c>
      <c r="G7" s="25">
        <v>22768854</v>
      </c>
      <c r="H7" s="26">
        <v>27648707</v>
      </c>
      <c r="I7" s="24">
        <v>24590363</v>
      </c>
      <c r="J7" s="6">
        <v>26557592</v>
      </c>
      <c r="K7" s="25">
        <v>28682199</v>
      </c>
    </row>
    <row r="8" spans="1:11" ht="12.75">
      <c r="A8" s="22" t="s">
        <v>21</v>
      </c>
      <c r="B8" s="6">
        <v>437255109</v>
      </c>
      <c r="C8" s="6">
        <v>464191083</v>
      </c>
      <c r="D8" s="23">
        <v>570227038</v>
      </c>
      <c r="E8" s="24">
        <v>546431440</v>
      </c>
      <c r="F8" s="6">
        <v>548444618</v>
      </c>
      <c r="G8" s="25">
        <v>548444618</v>
      </c>
      <c r="H8" s="26">
        <v>547259295</v>
      </c>
      <c r="I8" s="24">
        <v>620517520</v>
      </c>
      <c r="J8" s="6">
        <v>678918800</v>
      </c>
      <c r="K8" s="25">
        <v>683155120</v>
      </c>
    </row>
    <row r="9" spans="1:11" ht="12.75">
      <c r="A9" s="22" t="s">
        <v>22</v>
      </c>
      <c r="B9" s="6">
        <v>92714650</v>
      </c>
      <c r="C9" s="6">
        <v>66091767</v>
      </c>
      <c r="D9" s="23">
        <v>38535409</v>
      </c>
      <c r="E9" s="24">
        <v>60895818</v>
      </c>
      <c r="F9" s="6">
        <v>53086362</v>
      </c>
      <c r="G9" s="25">
        <v>53086362</v>
      </c>
      <c r="H9" s="26">
        <v>47493234</v>
      </c>
      <c r="I9" s="24">
        <v>57356068</v>
      </c>
      <c r="J9" s="6">
        <v>61970315</v>
      </c>
      <c r="K9" s="25">
        <v>66957044</v>
      </c>
    </row>
    <row r="10" spans="1:11" ht="20.25">
      <c r="A10" s="27" t="s">
        <v>95</v>
      </c>
      <c r="B10" s="28">
        <f>SUM(B5:B9)</f>
        <v>749258511</v>
      </c>
      <c r="C10" s="29">
        <f aca="true" t="shared" si="0" ref="C10:K10">SUM(C5:C9)</f>
        <v>768014525</v>
      </c>
      <c r="D10" s="30">
        <f t="shared" si="0"/>
        <v>862962541</v>
      </c>
      <c r="E10" s="28">
        <f t="shared" si="0"/>
        <v>873134149</v>
      </c>
      <c r="F10" s="29">
        <f t="shared" si="0"/>
        <v>886662809</v>
      </c>
      <c r="G10" s="31">
        <f t="shared" si="0"/>
        <v>886662809</v>
      </c>
      <c r="H10" s="32">
        <f t="shared" si="0"/>
        <v>861374105</v>
      </c>
      <c r="I10" s="28">
        <f t="shared" si="0"/>
        <v>988217694</v>
      </c>
      <c r="J10" s="29">
        <f t="shared" si="0"/>
        <v>1079019927</v>
      </c>
      <c r="K10" s="31">
        <f t="shared" si="0"/>
        <v>1118895250</v>
      </c>
    </row>
    <row r="11" spans="1:11" ht="12.75">
      <c r="A11" s="22" t="s">
        <v>23</v>
      </c>
      <c r="B11" s="6">
        <v>293525486</v>
      </c>
      <c r="C11" s="6">
        <v>305015875</v>
      </c>
      <c r="D11" s="23">
        <v>344581422</v>
      </c>
      <c r="E11" s="24">
        <v>358810806</v>
      </c>
      <c r="F11" s="6">
        <v>357578211</v>
      </c>
      <c r="G11" s="25">
        <v>357578211</v>
      </c>
      <c r="H11" s="26">
        <v>384866283</v>
      </c>
      <c r="I11" s="24">
        <v>391900624</v>
      </c>
      <c r="J11" s="6">
        <v>413226819</v>
      </c>
      <c r="K11" s="25">
        <v>442917430</v>
      </c>
    </row>
    <row r="12" spans="1:11" ht="12.75">
      <c r="A12" s="22" t="s">
        <v>24</v>
      </c>
      <c r="B12" s="6">
        <v>21329483</v>
      </c>
      <c r="C12" s="6">
        <v>22964859</v>
      </c>
      <c r="D12" s="23">
        <v>27512750</v>
      </c>
      <c r="E12" s="24">
        <v>24290797</v>
      </c>
      <c r="F12" s="6">
        <v>24290797</v>
      </c>
      <c r="G12" s="25">
        <v>24290797</v>
      </c>
      <c r="H12" s="26">
        <v>31947160</v>
      </c>
      <c r="I12" s="24">
        <v>25167668</v>
      </c>
      <c r="J12" s="6">
        <v>26979742</v>
      </c>
      <c r="K12" s="25">
        <v>28490607</v>
      </c>
    </row>
    <row r="13" spans="1:11" ht="12.75">
      <c r="A13" s="22" t="s">
        <v>96</v>
      </c>
      <c r="B13" s="6">
        <v>63700532</v>
      </c>
      <c r="C13" s="6">
        <v>79830654</v>
      </c>
      <c r="D13" s="23">
        <v>93569778</v>
      </c>
      <c r="E13" s="24">
        <v>61197763</v>
      </c>
      <c r="F13" s="6">
        <v>61197763</v>
      </c>
      <c r="G13" s="25">
        <v>61197763</v>
      </c>
      <c r="H13" s="26">
        <v>69395904</v>
      </c>
      <c r="I13" s="24">
        <v>61197763</v>
      </c>
      <c r="J13" s="6">
        <v>64624838</v>
      </c>
      <c r="K13" s="25">
        <v>68114579</v>
      </c>
    </row>
    <row r="14" spans="1:11" ht="12.75">
      <c r="A14" s="22" t="s">
        <v>25</v>
      </c>
      <c r="B14" s="6">
        <v>8349468</v>
      </c>
      <c r="C14" s="6">
        <v>7005377</v>
      </c>
      <c r="D14" s="23">
        <v>1563731</v>
      </c>
      <c r="E14" s="24">
        <v>692458</v>
      </c>
      <c r="F14" s="6">
        <v>692458</v>
      </c>
      <c r="G14" s="25">
        <v>692458</v>
      </c>
      <c r="H14" s="26">
        <v>823627</v>
      </c>
      <c r="I14" s="24">
        <v>692458</v>
      </c>
      <c r="J14" s="6">
        <v>731236</v>
      </c>
      <c r="K14" s="25">
        <v>770722</v>
      </c>
    </row>
    <row r="15" spans="1:11" ht="12.75">
      <c r="A15" s="22" t="s">
        <v>26</v>
      </c>
      <c r="B15" s="6">
        <v>86186737</v>
      </c>
      <c r="C15" s="6">
        <v>82480620</v>
      </c>
      <c r="D15" s="23">
        <v>110568540</v>
      </c>
      <c r="E15" s="24">
        <v>108750196</v>
      </c>
      <c r="F15" s="6">
        <v>107592328</v>
      </c>
      <c r="G15" s="25">
        <v>107592328</v>
      </c>
      <c r="H15" s="26">
        <v>114364703</v>
      </c>
      <c r="I15" s="24">
        <v>117227212</v>
      </c>
      <c r="J15" s="6">
        <v>128273048</v>
      </c>
      <c r="K15" s="25">
        <v>140374424</v>
      </c>
    </row>
    <row r="16" spans="1:11" ht="12.75">
      <c r="A16" s="22" t="s">
        <v>21</v>
      </c>
      <c r="B16" s="6">
        <v>310950</v>
      </c>
      <c r="C16" s="6">
        <v>16580734</v>
      </c>
      <c r="D16" s="23">
        <v>11527520</v>
      </c>
      <c r="E16" s="24">
        <v>16659690</v>
      </c>
      <c r="F16" s="6">
        <v>15292029</v>
      </c>
      <c r="G16" s="25">
        <v>15292029</v>
      </c>
      <c r="H16" s="26">
        <v>16688539</v>
      </c>
      <c r="I16" s="24">
        <v>29075690</v>
      </c>
      <c r="J16" s="6">
        <v>20594233</v>
      </c>
      <c r="K16" s="25">
        <v>25680323</v>
      </c>
    </row>
    <row r="17" spans="1:11" ht="12.75">
      <c r="A17" s="22" t="s">
        <v>27</v>
      </c>
      <c r="B17" s="6">
        <v>287579584</v>
      </c>
      <c r="C17" s="6">
        <v>356572926</v>
      </c>
      <c r="D17" s="23">
        <v>267639637</v>
      </c>
      <c r="E17" s="24">
        <v>276655976</v>
      </c>
      <c r="F17" s="6">
        <v>280378355</v>
      </c>
      <c r="G17" s="25">
        <v>280378355</v>
      </c>
      <c r="H17" s="26">
        <v>272601232</v>
      </c>
      <c r="I17" s="24">
        <v>287818441</v>
      </c>
      <c r="J17" s="6">
        <v>303630639</v>
      </c>
      <c r="K17" s="25">
        <v>319836357</v>
      </c>
    </row>
    <row r="18" spans="1:11" ht="12.75">
      <c r="A18" s="33" t="s">
        <v>28</v>
      </c>
      <c r="B18" s="34">
        <f>SUM(B11:B17)</f>
        <v>760982240</v>
      </c>
      <c r="C18" s="35">
        <f aca="true" t="shared" si="1" ref="C18:K18">SUM(C11:C17)</f>
        <v>870451045</v>
      </c>
      <c r="D18" s="36">
        <f t="shared" si="1"/>
        <v>856963378</v>
      </c>
      <c r="E18" s="34">
        <f t="shared" si="1"/>
        <v>847057686</v>
      </c>
      <c r="F18" s="35">
        <f t="shared" si="1"/>
        <v>847021941</v>
      </c>
      <c r="G18" s="37">
        <f t="shared" si="1"/>
        <v>847021941</v>
      </c>
      <c r="H18" s="38">
        <f t="shared" si="1"/>
        <v>890687448</v>
      </c>
      <c r="I18" s="34">
        <f t="shared" si="1"/>
        <v>913079856</v>
      </c>
      <c r="J18" s="35">
        <f t="shared" si="1"/>
        <v>958060555</v>
      </c>
      <c r="K18" s="37">
        <f t="shared" si="1"/>
        <v>1026184442</v>
      </c>
    </row>
    <row r="19" spans="1:11" ht="12.75">
      <c r="A19" s="33" t="s">
        <v>29</v>
      </c>
      <c r="B19" s="39">
        <f>+B10-B18</f>
        <v>-11723729</v>
      </c>
      <c r="C19" s="40">
        <f aca="true" t="shared" si="2" ref="C19:K19">+C10-C18</f>
        <v>-102436520</v>
      </c>
      <c r="D19" s="41">
        <f t="shared" si="2"/>
        <v>5999163</v>
      </c>
      <c r="E19" s="39">
        <f t="shared" si="2"/>
        <v>26076463</v>
      </c>
      <c r="F19" s="40">
        <f t="shared" si="2"/>
        <v>39640868</v>
      </c>
      <c r="G19" s="42">
        <f t="shared" si="2"/>
        <v>39640868</v>
      </c>
      <c r="H19" s="43">
        <f t="shared" si="2"/>
        <v>-29313343</v>
      </c>
      <c r="I19" s="39">
        <f t="shared" si="2"/>
        <v>75137838</v>
      </c>
      <c r="J19" s="40">
        <f t="shared" si="2"/>
        <v>120959372</v>
      </c>
      <c r="K19" s="42">
        <f t="shared" si="2"/>
        <v>92710808</v>
      </c>
    </row>
    <row r="20" spans="1:11" ht="20.25">
      <c r="A20" s="44" t="s">
        <v>30</v>
      </c>
      <c r="B20" s="45">
        <v>300579902</v>
      </c>
      <c r="C20" s="46">
        <v>363827617</v>
      </c>
      <c r="D20" s="47">
        <v>236559303</v>
      </c>
      <c r="E20" s="45">
        <v>241891082</v>
      </c>
      <c r="F20" s="46">
        <v>257291082</v>
      </c>
      <c r="G20" s="48">
        <v>257291082</v>
      </c>
      <c r="H20" s="49">
        <v>277405120</v>
      </c>
      <c r="I20" s="45">
        <v>276626480</v>
      </c>
      <c r="J20" s="46">
        <v>273811200</v>
      </c>
      <c r="K20" s="48">
        <v>292154880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288856173</v>
      </c>
      <c r="C22" s="57">
        <f aca="true" t="shared" si="3" ref="C22:K22">SUM(C19:C21)</f>
        <v>261391097</v>
      </c>
      <c r="D22" s="58">
        <f t="shared" si="3"/>
        <v>242558466</v>
      </c>
      <c r="E22" s="56">
        <f t="shared" si="3"/>
        <v>267967545</v>
      </c>
      <c r="F22" s="57">
        <f t="shared" si="3"/>
        <v>296931950</v>
      </c>
      <c r="G22" s="59">
        <f t="shared" si="3"/>
        <v>296931950</v>
      </c>
      <c r="H22" s="60">
        <f t="shared" si="3"/>
        <v>248091777</v>
      </c>
      <c r="I22" s="56">
        <f t="shared" si="3"/>
        <v>351764318</v>
      </c>
      <c r="J22" s="57">
        <f t="shared" si="3"/>
        <v>394770572</v>
      </c>
      <c r="K22" s="59">
        <f t="shared" si="3"/>
        <v>384865688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288856173</v>
      </c>
      <c r="C24" s="40">
        <f aca="true" t="shared" si="4" ref="C24:K24">SUM(C22:C23)</f>
        <v>261391097</v>
      </c>
      <c r="D24" s="41">
        <f t="shared" si="4"/>
        <v>242558466</v>
      </c>
      <c r="E24" s="39">
        <f t="shared" si="4"/>
        <v>267967545</v>
      </c>
      <c r="F24" s="40">
        <f t="shared" si="4"/>
        <v>296931950</v>
      </c>
      <c r="G24" s="42">
        <f t="shared" si="4"/>
        <v>296931950</v>
      </c>
      <c r="H24" s="43">
        <f t="shared" si="4"/>
        <v>248091777</v>
      </c>
      <c r="I24" s="39">
        <f t="shared" si="4"/>
        <v>351764318</v>
      </c>
      <c r="J24" s="40">
        <f t="shared" si="4"/>
        <v>394770572</v>
      </c>
      <c r="K24" s="42">
        <f t="shared" si="4"/>
        <v>384865688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335998492</v>
      </c>
      <c r="C27" s="7">
        <v>254761349</v>
      </c>
      <c r="D27" s="69">
        <v>169424464</v>
      </c>
      <c r="E27" s="70">
        <v>279362560</v>
      </c>
      <c r="F27" s="7">
        <v>303518792</v>
      </c>
      <c r="G27" s="71">
        <v>303518792</v>
      </c>
      <c r="H27" s="72">
        <v>251204069</v>
      </c>
      <c r="I27" s="70">
        <v>321609606</v>
      </c>
      <c r="J27" s="7">
        <v>296377890</v>
      </c>
      <c r="K27" s="71">
        <v>305939786</v>
      </c>
    </row>
    <row r="28" spans="1:11" ht="12.75">
      <c r="A28" s="73" t="s">
        <v>34</v>
      </c>
      <c r="B28" s="6">
        <v>317120292</v>
      </c>
      <c r="C28" s="6">
        <v>229805221</v>
      </c>
      <c r="D28" s="23">
        <v>144229553</v>
      </c>
      <c r="E28" s="24">
        <v>236450560</v>
      </c>
      <c r="F28" s="6">
        <v>253222947</v>
      </c>
      <c r="G28" s="25">
        <v>253222947</v>
      </c>
      <c r="H28" s="26">
        <v>210367434</v>
      </c>
      <c r="I28" s="24">
        <v>249510606</v>
      </c>
      <c r="J28" s="6">
        <v>255287890</v>
      </c>
      <c r="K28" s="25">
        <v>268669786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18878200</v>
      </c>
      <c r="C31" s="6">
        <v>24956127</v>
      </c>
      <c r="D31" s="23">
        <v>0</v>
      </c>
      <c r="E31" s="24">
        <v>0</v>
      </c>
      <c r="F31" s="6">
        <v>50295845</v>
      </c>
      <c r="G31" s="25">
        <v>50295845</v>
      </c>
      <c r="H31" s="26">
        <v>37299926</v>
      </c>
      <c r="I31" s="24">
        <v>72099000</v>
      </c>
      <c r="J31" s="6">
        <v>41090000</v>
      </c>
      <c r="K31" s="25">
        <v>37270000</v>
      </c>
    </row>
    <row r="32" spans="1:11" ht="12.75">
      <c r="A32" s="33" t="s">
        <v>37</v>
      </c>
      <c r="B32" s="7">
        <f>SUM(B28:B31)</f>
        <v>335998492</v>
      </c>
      <c r="C32" s="7">
        <f aca="true" t="shared" si="5" ref="C32:K32">SUM(C28:C31)</f>
        <v>254761348</v>
      </c>
      <c r="D32" s="69">
        <f t="shared" si="5"/>
        <v>144229553</v>
      </c>
      <c r="E32" s="70">
        <f t="shared" si="5"/>
        <v>236450560</v>
      </c>
      <c r="F32" s="7">
        <f t="shared" si="5"/>
        <v>303518792</v>
      </c>
      <c r="G32" s="71">
        <f t="shared" si="5"/>
        <v>303518792</v>
      </c>
      <c r="H32" s="72">
        <f t="shared" si="5"/>
        <v>247667360</v>
      </c>
      <c r="I32" s="70">
        <f t="shared" si="5"/>
        <v>321609606</v>
      </c>
      <c r="J32" s="7">
        <f t="shared" si="5"/>
        <v>296377890</v>
      </c>
      <c r="K32" s="71">
        <f t="shared" si="5"/>
        <v>305939786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296189117</v>
      </c>
      <c r="C35" s="6">
        <v>282866335</v>
      </c>
      <c r="D35" s="23">
        <v>75849622</v>
      </c>
      <c r="E35" s="24">
        <v>331762986</v>
      </c>
      <c r="F35" s="6">
        <v>-501272270</v>
      </c>
      <c r="G35" s="25">
        <v>-501272270</v>
      </c>
      <c r="H35" s="26">
        <v>390389038</v>
      </c>
      <c r="I35" s="24">
        <v>338280029</v>
      </c>
      <c r="J35" s="6">
        <v>355298373</v>
      </c>
      <c r="K35" s="25">
        <v>374214433</v>
      </c>
    </row>
    <row r="36" spans="1:11" ht="12.75">
      <c r="A36" s="22" t="s">
        <v>40</v>
      </c>
      <c r="B36" s="6">
        <v>1642615651</v>
      </c>
      <c r="C36" s="6">
        <v>1791102966</v>
      </c>
      <c r="D36" s="23">
        <v>131060671</v>
      </c>
      <c r="E36" s="24">
        <v>2473856731</v>
      </c>
      <c r="F36" s="6">
        <v>5826716129</v>
      </c>
      <c r="G36" s="25">
        <v>5826716129</v>
      </c>
      <c r="H36" s="26">
        <v>2113710317</v>
      </c>
      <c r="I36" s="24">
        <v>2758251030</v>
      </c>
      <c r="J36" s="6">
        <v>2669142604</v>
      </c>
      <c r="K36" s="25">
        <v>2675222564</v>
      </c>
    </row>
    <row r="37" spans="1:11" ht="12.75">
      <c r="A37" s="22" t="s">
        <v>41</v>
      </c>
      <c r="B37" s="6">
        <v>354397587</v>
      </c>
      <c r="C37" s="6">
        <v>224053596</v>
      </c>
      <c r="D37" s="23">
        <v>-20140870</v>
      </c>
      <c r="E37" s="24">
        <v>187631015</v>
      </c>
      <c r="F37" s="6">
        <v>677268263</v>
      </c>
      <c r="G37" s="25">
        <v>677268263</v>
      </c>
      <c r="H37" s="26">
        <v>196872898</v>
      </c>
      <c r="I37" s="24">
        <v>356311589</v>
      </c>
      <c r="J37" s="6">
        <v>234516209</v>
      </c>
      <c r="K37" s="25">
        <v>266979403</v>
      </c>
    </row>
    <row r="38" spans="1:11" ht="12.75">
      <c r="A38" s="22" t="s">
        <v>42</v>
      </c>
      <c r="B38" s="6">
        <v>49935312</v>
      </c>
      <c r="C38" s="6">
        <v>59536981</v>
      </c>
      <c r="D38" s="23">
        <v>-10023083</v>
      </c>
      <c r="E38" s="24">
        <v>4147311</v>
      </c>
      <c r="F38" s="6">
        <v>22866359</v>
      </c>
      <c r="G38" s="25">
        <v>22866359</v>
      </c>
      <c r="H38" s="26">
        <v>26222654</v>
      </c>
      <c r="I38" s="24">
        <v>28146664</v>
      </c>
      <c r="J38" s="6">
        <v>29550629</v>
      </c>
      <c r="K38" s="25">
        <v>31030408</v>
      </c>
    </row>
    <row r="39" spans="1:11" ht="12.75">
      <c r="A39" s="22" t="s">
        <v>43</v>
      </c>
      <c r="B39" s="6">
        <v>1534471869</v>
      </c>
      <c r="C39" s="6">
        <v>1790378724</v>
      </c>
      <c r="D39" s="23">
        <v>-5484249</v>
      </c>
      <c r="E39" s="24">
        <v>2345873846</v>
      </c>
      <c r="F39" s="6">
        <v>4328377287</v>
      </c>
      <c r="G39" s="25">
        <v>4328377287</v>
      </c>
      <c r="H39" s="26">
        <v>2090016885</v>
      </c>
      <c r="I39" s="24">
        <v>2360308488</v>
      </c>
      <c r="J39" s="6">
        <v>2365603567</v>
      </c>
      <c r="K39" s="25">
        <v>2366561498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366721349</v>
      </c>
      <c r="C42" s="6">
        <v>289942032</v>
      </c>
      <c r="D42" s="23">
        <v>-725959545</v>
      </c>
      <c r="E42" s="24">
        <v>-748168329</v>
      </c>
      <c r="F42" s="6">
        <v>-749200245</v>
      </c>
      <c r="G42" s="25">
        <v>-749200245</v>
      </c>
      <c r="H42" s="26">
        <v>-784812923</v>
      </c>
      <c r="I42" s="24">
        <v>-801624499</v>
      </c>
      <c r="J42" s="6">
        <v>-850473393</v>
      </c>
      <c r="K42" s="25">
        <v>-908813573</v>
      </c>
    </row>
    <row r="43" spans="1:11" ht="12.75">
      <c r="A43" s="22" t="s">
        <v>46</v>
      </c>
      <c r="B43" s="6">
        <v>-338802019</v>
      </c>
      <c r="C43" s="6">
        <v>-239607631</v>
      </c>
      <c r="D43" s="23">
        <v>21428</v>
      </c>
      <c r="E43" s="24">
        <v>-21428</v>
      </c>
      <c r="F43" s="6">
        <v>0</v>
      </c>
      <c r="G43" s="25">
        <v>0</v>
      </c>
      <c r="H43" s="26">
        <v>-11956</v>
      </c>
      <c r="I43" s="24">
        <v>-38150</v>
      </c>
      <c r="J43" s="6">
        <v>-2060</v>
      </c>
      <c r="K43" s="25">
        <v>-2171</v>
      </c>
    </row>
    <row r="44" spans="1:11" ht="12.75">
      <c r="A44" s="22" t="s">
        <v>47</v>
      </c>
      <c r="B44" s="6">
        <v>-954057</v>
      </c>
      <c r="C44" s="6">
        <v>5254248</v>
      </c>
      <c r="D44" s="23">
        <v>261111</v>
      </c>
      <c r="E44" s="24">
        <v>3474968</v>
      </c>
      <c r="F44" s="6">
        <v>63502848</v>
      </c>
      <c r="G44" s="25">
        <v>63502848</v>
      </c>
      <c r="H44" s="26">
        <v>-64954254</v>
      </c>
      <c r="I44" s="24">
        <v>-65748743</v>
      </c>
      <c r="J44" s="6">
        <v>-2165136</v>
      </c>
      <c r="K44" s="25">
        <v>-2282055</v>
      </c>
    </row>
    <row r="45" spans="1:11" ht="12.75">
      <c r="A45" s="33" t="s">
        <v>48</v>
      </c>
      <c r="B45" s="7">
        <v>65079611</v>
      </c>
      <c r="C45" s="7">
        <v>120668260</v>
      </c>
      <c r="D45" s="69">
        <v>-725677006</v>
      </c>
      <c r="E45" s="70">
        <v>-569627644</v>
      </c>
      <c r="F45" s="7">
        <v>-510610252</v>
      </c>
      <c r="G45" s="71">
        <v>-510610252</v>
      </c>
      <c r="H45" s="72">
        <v>-643184822</v>
      </c>
      <c r="I45" s="70">
        <v>-692324247</v>
      </c>
      <c r="J45" s="7">
        <v>-668154846</v>
      </c>
      <c r="K45" s="71">
        <v>-716703827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65079611</v>
      </c>
      <c r="C48" s="6">
        <v>120668260</v>
      </c>
      <c r="D48" s="23">
        <v>85934967</v>
      </c>
      <c r="E48" s="24">
        <v>177352706</v>
      </c>
      <c r="F48" s="6">
        <v>-669015598</v>
      </c>
      <c r="G48" s="25">
        <v>-669015598</v>
      </c>
      <c r="H48" s="26">
        <v>205822074</v>
      </c>
      <c r="I48" s="24">
        <v>177352706</v>
      </c>
      <c r="J48" s="6">
        <v>186657590</v>
      </c>
      <c r="K48" s="25">
        <v>196467045</v>
      </c>
    </row>
    <row r="49" spans="1:11" ht="12.75">
      <c r="A49" s="22" t="s">
        <v>51</v>
      </c>
      <c r="B49" s="6">
        <f>+B75</f>
        <v>105810356.49699485</v>
      </c>
      <c r="C49" s="6">
        <f aca="true" t="shared" si="6" ref="C49:K49">+C75</f>
        <v>8928261.437053949</v>
      </c>
      <c r="D49" s="23">
        <f t="shared" si="6"/>
        <v>-26326367</v>
      </c>
      <c r="E49" s="24">
        <f t="shared" si="6"/>
        <v>88090204</v>
      </c>
      <c r="F49" s="6">
        <f t="shared" si="6"/>
        <v>183583220</v>
      </c>
      <c r="G49" s="25">
        <f t="shared" si="6"/>
        <v>183583220</v>
      </c>
      <c r="H49" s="26">
        <f t="shared" si="6"/>
        <v>142368404</v>
      </c>
      <c r="I49" s="24">
        <f t="shared" si="6"/>
        <v>237324468</v>
      </c>
      <c r="J49" s="6">
        <f t="shared" si="6"/>
        <v>180706997</v>
      </c>
      <c r="K49" s="25">
        <f t="shared" si="6"/>
        <v>210264495</v>
      </c>
    </row>
    <row r="50" spans="1:11" ht="12.75">
      <c r="A50" s="33" t="s">
        <v>52</v>
      </c>
      <c r="B50" s="7">
        <f>+B48-B49</f>
        <v>-40730745.49699485</v>
      </c>
      <c r="C50" s="7">
        <f aca="true" t="shared" si="7" ref="C50:K50">+C48-C49</f>
        <v>111739998.56294605</v>
      </c>
      <c r="D50" s="69">
        <f t="shared" si="7"/>
        <v>112261334</v>
      </c>
      <c r="E50" s="70">
        <f t="shared" si="7"/>
        <v>89262502</v>
      </c>
      <c r="F50" s="7">
        <f t="shared" si="7"/>
        <v>-852598818</v>
      </c>
      <c r="G50" s="71">
        <f t="shared" si="7"/>
        <v>-852598818</v>
      </c>
      <c r="H50" s="72">
        <f t="shared" si="7"/>
        <v>63453670</v>
      </c>
      <c r="I50" s="70">
        <f t="shared" si="7"/>
        <v>-59971762</v>
      </c>
      <c r="J50" s="7">
        <f t="shared" si="7"/>
        <v>5950593</v>
      </c>
      <c r="K50" s="71">
        <f t="shared" si="7"/>
        <v>-13797450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1642487721</v>
      </c>
      <c r="C53" s="6">
        <v>1799110987</v>
      </c>
      <c r="D53" s="23">
        <v>196657700</v>
      </c>
      <c r="E53" s="24">
        <v>1998175247</v>
      </c>
      <c r="F53" s="6">
        <v>1545763109</v>
      </c>
      <c r="G53" s="25">
        <v>1545763109</v>
      </c>
      <c r="H53" s="26">
        <v>1582231109</v>
      </c>
      <c r="I53" s="24">
        <v>2282531396</v>
      </c>
      <c r="J53" s="6">
        <v>2193420910</v>
      </c>
      <c r="K53" s="25">
        <v>2199498699</v>
      </c>
    </row>
    <row r="54" spans="1:11" ht="12.75">
      <c r="A54" s="22" t="s">
        <v>55</v>
      </c>
      <c r="B54" s="6">
        <v>63700532</v>
      </c>
      <c r="C54" s="6">
        <v>79830654</v>
      </c>
      <c r="D54" s="23">
        <v>0</v>
      </c>
      <c r="E54" s="24">
        <v>61197763</v>
      </c>
      <c r="F54" s="6">
        <v>61197763</v>
      </c>
      <c r="G54" s="25">
        <v>61197763</v>
      </c>
      <c r="H54" s="26">
        <v>64813640</v>
      </c>
      <c r="I54" s="24">
        <v>61197763</v>
      </c>
      <c r="J54" s="6">
        <v>64624838</v>
      </c>
      <c r="K54" s="25">
        <v>68114579</v>
      </c>
    </row>
    <row r="55" spans="1:11" ht="12.75">
      <c r="A55" s="22" t="s">
        <v>56</v>
      </c>
      <c r="B55" s="6">
        <v>94296530</v>
      </c>
      <c r="C55" s="6">
        <v>91172726</v>
      </c>
      <c r="D55" s="23">
        <v>25423270</v>
      </c>
      <c r="E55" s="24">
        <v>71873968</v>
      </c>
      <c r="F55" s="6">
        <v>87940584</v>
      </c>
      <c r="G55" s="25">
        <v>87940584</v>
      </c>
      <c r="H55" s="26">
        <v>79408353</v>
      </c>
      <c r="I55" s="24">
        <v>82553216</v>
      </c>
      <c r="J55" s="6">
        <v>119767971</v>
      </c>
      <c r="K55" s="25">
        <v>122297209</v>
      </c>
    </row>
    <row r="56" spans="1:11" ht="12.75">
      <c r="A56" s="22" t="s">
        <v>57</v>
      </c>
      <c r="B56" s="6">
        <v>0</v>
      </c>
      <c r="C56" s="6">
        <v>0</v>
      </c>
      <c r="D56" s="23">
        <v>13139947</v>
      </c>
      <c r="E56" s="24">
        <v>33186008</v>
      </c>
      <c r="F56" s="6">
        <v>32363304</v>
      </c>
      <c r="G56" s="25">
        <v>32363304</v>
      </c>
      <c r="H56" s="26">
        <v>32428864</v>
      </c>
      <c r="I56" s="24">
        <v>37408533</v>
      </c>
      <c r="J56" s="6">
        <v>39497626</v>
      </c>
      <c r="K56" s="25">
        <v>41630499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11585630</v>
      </c>
      <c r="E59" s="24">
        <v>12355024</v>
      </c>
      <c r="F59" s="6">
        <v>11530299</v>
      </c>
      <c r="G59" s="25">
        <v>11530299</v>
      </c>
      <c r="H59" s="26">
        <v>11530299</v>
      </c>
      <c r="I59" s="24">
        <v>12724406</v>
      </c>
      <c r="J59" s="6">
        <v>13742353</v>
      </c>
      <c r="K59" s="25">
        <v>14841734</v>
      </c>
    </row>
    <row r="60" spans="1:11" ht="12.75">
      <c r="A60" s="90" t="s">
        <v>60</v>
      </c>
      <c r="B60" s="6">
        <v>0</v>
      </c>
      <c r="C60" s="6">
        <v>0</v>
      </c>
      <c r="D60" s="23">
        <v>36027319</v>
      </c>
      <c r="E60" s="24">
        <v>38620339</v>
      </c>
      <c r="F60" s="6">
        <v>30998246</v>
      </c>
      <c r="G60" s="25">
        <v>30998246</v>
      </c>
      <c r="H60" s="26">
        <v>30998246</v>
      </c>
      <c r="I60" s="24">
        <v>32610155</v>
      </c>
      <c r="J60" s="6">
        <v>34305882</v>
      </c>
      <c r="K60" s="25">
        <v>36089787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21137</v>
      </c>
      <c r="C62" s="98">
        <v>21898</v>
      </c>
      <c r="D62" s="99">
        <v>23299</v>
      </c>
      <c r="E62" s="97">
        <v>24511</v>
      </c>
      <c r="F62" s="98">
        <v>24511</v>
      </c>
      <c r="G62" s="99">
        <v>24511</v>
      </c>
      <c r="H62" s="100">
        <v>24511</v>
      </c>
      <c r="I62" s="97">
        <v>25786</v>
      </c>
      <c r="J62" s="98">
        <v>27178</v>
      </c>
      <c r="K62" s="99">
        <v>28646</v>
      </c>
    </row>
    <row r="63" spans="1:11" ht="12.75">
      <c r="A63" s="96" t="s">
        <v>63</v>
      </c>
      <c r="B63" s="97">
        <v>16643</v>
      </c>
      <c r="C63" s="98">
        <v>17242</v>
      </c>
      <c r="D63" s="99">
        <v>18346</v>
      </c>
      <c r="E63" s="97">
        <v>19300</v>
      </c>
      <c r="F63" s="98">
        <v>19300</v>
      </c>
      <c r="G63" s="99">
        <v>19300</v>
      </c>
      <c r="H63" s="100">
        <v>19300</v>
      </c>
      <c r="I63" s="97">
        <v>20303</v>
      </c>
      <c r="J63" s="98">
        <v>21400</v>
      </c>
      <c r="K63" s="99">
        <v>22555</v>
      </c>
    </row>
    <row r="64" spans="1:11" ht="12.75">
      <c r="A64" s="96" t="s">
        <v>64</v>
      </c>
      <c r="B64" s="97">
        <v>16049</v>
      </c>
      <c r="C64" s="98">
        <v>16627</v>
      </c>
      <c r="D64" s="99">
        <v>17691</v>
      </c>
      <c r="E64" s="97">
        <v>18611</v>
      </c>
      <c r="F64" s="98">
        <v>18611</v>
      </c>
      <c r="G64" s="99">
        <v>18611</v>
      </c>
      <c r="H64" s="100">
        <v>18611</v>
      </c>
      <c r="I64" s="97">
        <v>19579</v>
      </c>
      <c r="J64" s="98">
        <v>20636</v>
      </c>
      <c r="K64" s="99">
        <v>21750</v>
      </c>
    </row>
    <row r="65" spans="1:11" ht="12.75">
      <c r="A65" s="96" t="s">
        <v>65</v>
      </c>
      <c r="B65" s="97">
        <v>76798</v>
      </c>
      <c r="C65" s="98">
        <v>79563</v>
      </c>
      <c r="D65" s="99">
        <v>84655</v>
      </c>
      <c r="E65" s="97">
        <v>89057</v>
      </c>
      <c r="F65" s="98">
        <v>89057</v>
      </c>
      <c r="G65" s="99">
        <v>89057</v>
      </c>
      <c r="H65" s="100">
        <v>89057</v>
      </c>
      <c r="I65" s="97">
        <v>93688</v>
      </c>
      <c r="J65" s="98">
        <v>98747</v>
      </c>
      <c r="K65" s="99">
        <v>104079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0.9360448568777033</v>
      </c>
      <c r="C70" s="5">
        <f aca="true" t="shared" si="8" ref="C70:K70">IF(ISERROR(C71/C72),0,(C71/C72))</f>
        <v>1.1060414889452952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278767468</v>
      </c>
      <c r="C71" s="2">
        <f aca="true" t="shared" si="9" ref="C71:K71">+C83</f>
        <v>311394610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297814219</v>
      </c>
      <c r="C72" s="2">
        <f aca="true" t="shared" si="10" ref="C72:K72">+C77</f>
        <v>281539719</v>
      </c>
      <c r="D72" s="2">
        <f t="shared" si="10"/>
        <v>261492855</v>
      </c>
      <c r="E72" s="2">
        <f t="shared" si="10"/>
        <v>301166020</v>
      </c>
      <c r="F72" s="2">
        <f t="shared" si="10"/>
        <v>308052206</v>
      </c>
      <c r="G72" s="2">
        <f t="shared" si="10"/>
        <v>308052206</v>
      </c>
      <c r="H72" s="2">
        <f t="shared" si="10"/>
        <v>277271410</v>
      </c>
      <c r="I72" s="2">
        <f t="shared" si="10"/>
        <v>335098112</v>
      </c>
      <c r="J72" s="2">
        <f t="shared" si="10"/>
        <v>364865139</v>
      </c>
      <c r="K72" s="2">
        <f t="shared" si="10"/>
        <v>397656159</v>
      </c>
    </row>
    <row r="73" spans="1:11" ht="12.75" hidden="1">
      <c r="A73" s="2" t="s">
        <v>103</v>
      </c>
      <c r="B73" s="2">
        <f>+B74</f>
        <v>-140578042.8333333</v>
      </c>
      <c r="C73" s="2">
        <f aca="true" t="shared" si="11" ref="C73:K73">+(C78+C80+C81+C82)-(B78+B80+B81+B82)</f>
        <v>-69733118</v>
      </c>
      <c r="D73" s="2">
        <f t="shared" si="11"/>
        <v>-167598257</v>
      </c>
      <c r="E73" s="2">
        <f t="shared" si="11"/>
        <v>159606153</v>
      </c>
      <c r="F73" s="2">
        <f>+(F78+F80+F81+F82)-(D78+D80+D81+D82)</f>
        <v>163962257</v>
      </c>
      <c r="G73" s="2">
        <f>+(G78+G80+G81+G82)-(D78+D80+D81+D82)</f>
        <v>163962257</v>
      </c>
      <c r="H73" s="2">
        <f>+(H78+H80+H81+H82)-(D78+D80+D81+D82)</f>
        <v>188562628</v>
      </c>
      <c r="I73" s="2">
        <f>+(I78+I80+I81+I82)-(E78+E80+E81+E82)</f>
        <v>6555193</v>
      </c>
      <c r="J73" s="2">
        <f t="shared" si="11"/>
        <v>7497398</v>
      </c>
      <c r="K73" s="2">
        <f t="shared" si="11"/>
        <v>8878874</v>
      </c>
    </row>
    <row r="74" spans="1:11" ht="12.75" hidden="1">
      <c r="A74" s="2" t="s">
        <v>104</v>
      </c>
      <c r="B74" s="2">
        <f>+TREND(C74:E74)</f>
        <v>-140578042.8333333</v>
      </c>
      <c r="C74" s="2">
        <f>+C73</f>
        <v>-69733118</v>
      </c>
      <c r="D74" s="2">
        <f aca="true" t="shared" si="12" ref="D74:K74">+D73</f>
        <v>-167598257</v>
      </c>
      <c r="E74" s="2">
        <f t="shared" si="12"/>
        <v>159606153</v>
      </c>
      <c r="F74" s="2">
        <f t="shared" si="12"/>
        <v>163962257</v>
      </c>
      <c r="G74" s="2">
        <f t="shared" si="12"/>
        <v>163962257</v>
      </c>
      <c r="H74" s="2">
        <f t="shared" si="12"/>
        <v>188562628</v>
      </c>
      <c r="I74" s="2">
        <f t="shared" si="12"/>
        <v>6555193</v>
      </c>
      <c r="J74" s="2">
        <f t="shared" si="12"/>
        <v>7497398</v>
      </c>
      <c r="K74" s="2">
        <f t="shared" si="12"/>
        <v>8878874</v>
      </c>
    </row>
    <row r="75" spans="1:11" ht="12.75" hidden="1">
      <c r="A75" s="2" t="s">
        <v>105</v>
      </c>
      <c r="B75" s="2">
        <f>+B84-(((B80+B81+B78)*B70)-B79)</f>
        <v>105810356.49699485</v>
      </c>
      <c r="C75" s="2">
        <f aca="true" t="shared" si="13" ref="C75:K75">+C84-(((C80+C81+C78)*C70)-C79)</f>
        <v>8928261.437053949</v>
      </c>
      <c r="D75" s="2">
        <f t="shared" si="13"/>
        <v>-26326367</v>
      </c>
      <c r="E75" s="2">
        <f t="shared" si="13"/>
        <v>88090204</v>
      </c>
      <c r="F75" s="2">
        <f t="shared" si="13"/>
        <v>183583220</v>
      </c>
      <c r="G75" s="2">
        <f t="shared" si="13"/>
        <v>183583220</v>
      </c>
      <c r="H75" s="2">
        <f t="shared" si="13"/>
        <v>142368404</v>
      </c>
      <c r="I75" s="2">
        <f t="shared" si="13"/>
        <v>237324468</v>
      </c>
      <c r="J75" s="2">
        <f t="shared" si="13"/>
        <v>180706997</v>
      </c>
      <c r="K75" s="2">
        <f t="shared" si="13"/>
        <v>210264495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297814219</v>
      </c>
      <c r="C77" s="3">
        <v>281539719</v>
      </c>
      <c r="D77" s="3">
        <v>261492855</v>
      </c>
      <c r="E77" s="3">
        <v>301166020</v>
      </c>
      <c r="F77" s="3">
        <v>308052206</v>
      </c>
      <c r="G77" s="3">
        <v>308052206</v>
      </c>
      <c r="H77" s="3">
        <v>277271410</v>
      </c>
      <c r="I77" s="3">
        <v>335098112</v>
      </c>
      <c r="J77" s="3">
        <v>364865139</v>
      </c>
      <c r="K77" s="3">
        <v>397656159</v>
      </c>
    </row>
    <row r="78" spans="1:11" ht="13.5" hidden="1">
      <c r="A78" s="1" t="s">
        <v>67</v>
      </c>
      <c r="B78" s="3">
        <v>0</v>
      </c>
      <c r="C78" s="3">
        <v>0</v>
      </c>
      <c r="D78" s="3">
        <v>-22543</v>
      </c>
      <c r="E78" s="3">
        <v>22542</v>
      </c>
      <c r="F78" s="3">
        <v>22542</v>
      </c>
      <c r="G78" s="3">
        <v>22542</v>
      </c>
      <c r="H78" s="3">
        <v>36264</v>
      </c>
      <c r="I78" s="3">
        <v>60692</v>
      </c>
      <c r="J78" s="3">
        <v>62752</v>
      </c>
      <c r="K78" s="3">
        <v>64923</v>
      </c>
    </row>
    <row r="79" spans="1:11" ht="13.5" hidden="1">
      <c r="A79" s="1" t="s">
        <v>68</v>
      </c>
      <c r="B79" s="3">
        <v>319339742</v>
      </c>
      <c r="C79" s="3">
        <v>184109345</v>
      </c>
      <c r="D79" s="3">
        <v>-26326367</v>
      </c>
      <c r="E79" s="3">
        <v>88090204</v>
      </c>
      <c r="F79" s="3">
        <v>183583220</v>
      </c>
      <c r="G79" s="3">
        <v>183583220</v>
      </c>
      <c r="H79" s="3">
        <v>142368404</v>
      </c>
      <c r="I79" s="3">
        <v>237324468</v>
      </c>
      <c r="J79" s="3">
        <v>180706997</v>
      </c>
      <c r="K79" s="3">
        <v>210264495</v>
      </c>
    </row>
    <row r="80" spans="1:11" ht="13.5" hidden="1">
      <c r="A80" s="1" t="s">
        <v>69</v>
      </c>
      <c r="B80" s="3">
        <v>140826828</v>
      </c>
      <c r="C80" s="3">
        <v>13860127</v>
      </c>
      <c r="D80" s="3">
        <v>-9852766</v>
      </c>
      <c r="E80" s="3">
        <v>149444410</v>
      </c>
      <c r="F80" s="3">
        <v>153800514</v>
      </c>
      <c r="G80" s="3">
        <v>153800514</v>
      </c>
      <c r="H80" s="3">
        <v>92005560</v>
      </c>
      <c r="I80" s="3">
        <v>82484460</v>
      </c>
      <c r="J80" s="3">
        <v>86938619</v>
      </c>
      <c r="K80" s="3">
        <v>91633307</v>
      </c>
    </row>
    <row r="81" spans="1:11" ht="13.5" hidden="1">
      <c r="A81" s="1" t="s">
        <v>70</v>
      </c>
      <c r="B81" s="3">
        <v>87291925</v>
      </c>
      <c r="C81" s="3">
        <v>144525508</v>
      </c>
      <c r="D81" s="3">
        <v>662687</v>
      </c>
      <c r="E81" s="3">
        <v>926579</v>
      </c>
      <c r="F81" s="3">
        <v>926579</v>
      </c>
      <c r="G81" s="3">
        <v>926579</v>
      </c>
      <c r="H81" s="3">
        <v>87308182</v>
      </c>
      <c r="I81" s="3">
        <v>74403572</v>
      </c>
      <c r="J81" s="3">
        <v>77444751</v>
      </c>
      <c r="K81" s="3">
        <v>81626766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278767468</v>
      </c>
      <c r="C83" s="3">
        <v>311394610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168493460</v>
      </c>
      <c r="C5" s="6">
        <v>160280800</v>
      </c>
      <c r="D5" s="23">
        <v>1205643184</v>
      </c>
      <c r="E5" s="24">
        <v>210292000</v>
      </c>
      <c r="F5" s="6">
        <v>210292000</v>
      </c>
      <c r="G5" s="25">
        <v>210292000</v>
      </c>
      <c r="H5" s="26">
        <v>199432596</v>
      </c>
      <c r="I5" s="24">
        <v>273458000</v>
      </c>
      <c r="J5" s="6">
        <v>238512955</v>
      </c>
      <c r="K5" s="25">
        <v>257593991</v>
      </c>
    </row>
    <row r="6" spans="1:11" ht="12.75">
      <c r="A6" s="22" t="s">
        <v>19</v>
      </c>
      <c r="B6" s="6">
        <v>31208685</v>
      </c>
      <c r="C6" s="6">
        <v>39388439</v>
      </c>
      <c r="D6" s="23">
        <v>239683758</v>
      </c>
      <c r="E6" s="24">
        <v>77165000</v>
      </c>
      <c r="F6" s="6">
        <v>87685750</v>
      </c>
      <c r="G6" s="25">
        <v>87685750</v>
      </c>
      <c r="H6" s="26">
        <v>41576584</v>
      </c>
      <c r="I6" s="24">
        <v>81023250</v>
      </c>
      <c r="J6" s="6">
        <v>85884645</v>
      </c>
      <c r="K6" s="25">
        <v>91896571</v>
      </c>
    </row>
    <row r="7" spans="1:11" ht="12.75">
      <c r="A7" s="22" t="s">
        <v>20</v>
      </c>
      <c r="B7" s="6">
        <v>13803987</v>
      </c>
      <c r="C7" s="6">
        <v>13355531</v>
      </c>
      <c r="D7" s="23">
        <v>88522150</v>
      </c>
      <c r="E7" s="24">
        <v>20911000</v>
      </c>
      <c r="F7" s="6">
        <v>31277944</v>
      </c>
      <c r="G7" s="25">
        <v>31277944</v>
      </c>
      <c r="H7" s="26">
        <v>13936338</v>
      </c>
      <c r="I7" s="24">
        <v>27525660</v>
      </c>
      <c r="J7" s="6">
        <v>26847000</v>
      </c>
      <c r="K7" s="25">
        <v>32964253</v>
      </c>
    </row>
    <row r="8" spans="1:11" ht="12.75">
      <c r="A8" s="22" t="s">
        <v>21</v>
      </c>
      <c r="B8" s="6">
        <v>658595566</v>
      </c>
      <c r="C8" s="6">
        <v>655388928</v>
      </c>
      <c r="D8" s="23">
        <v>5633983162</v>
      </c>
      <c r="E8" s="24">
        <v>827898000</v>
      </c>
      <c r="F8" s="6">
        <v>827898000</v>
      </c>
      <c r="G8" s="25">
        <v>827898000</v>
      </c>
      <c r="H8" s="26">
        <v>733916799</v>
      </c>
      <c r="I8" s="24">
        <v>799738000</v>
      </c>
      <c r="J8" s="6">
        <v>854144870</v>
      </c>
      <c r="K8" s="25">
        <v>900390153</v>
      </c>
    </row>
    <row r="9" spans="1:11" ht="12.75">
      <c r="A9" s="22" t="s">
        <v>22</v>
      </c>
      <c r="B9" s="6">
        <v>120983445</v>
      </c>
      <c r="C9" s="6">
        <v>157372819</v>
      </c>
      <c r="D9" s="23">
        <v>1150771305</v>
      </c>
      <c r="E9" s="24">
        <v>170884000</v>
      </c>
      <c r="F9" s="6">
        <v>194219251</v>
      </c>
      <c r="G9" s="25">
        <v>194219251</v>
      </c>
      <c r="H9" s="26">
        <v>152630102</v>
      </c>
      <c r="I9" s="24">
        <v>183789079</v>
      </c>
      <c r="J9" s="6">
        <v>160202495</v>
      </c>
      <c r="K9" s="25">
        <v>164821348</v>
      </c>
    </row>
    <row r="10" spans="1:11" ht="20.25">
      <c r="A10" s="27" t="s">
        <v>95</v>
      </c>
      <c r="B10" s="28">
        <f>SUM(B5:B9)</f>
        <v>993085143</v>
      </c>
      <c r="C10" s="29">
        <f aca="true" t="shared" si="0" ref="C10:K10">SUM(C5:C9)</f>
        <v>1025786517</v>
      </c>
      <c r="D10" s="30">
        <f t="shared" si="0"/>
        <v>8318603559</v>
      </c>
      <c r="E10" s="28">
        <f t="shared" si="0"/>
        <v>1307150000</v>
      </c>
      <c r="F10" s="29">
        <f t="shared" si="0"/>
        <v>1351372945</v>
      </c>
      <c r="G10" s="31">
        <f t="shared" si="0"/>
        <v>1351372945</v>
      </c>
      <c r="H10" s="32">
        <f t="shared" si="0"/>
        <v>1141492419</v>
      </c>
      <c r="I10" s="28">
        <f t="shared" si="0"/>
        <v>1365533989</v>
      </c>
      <c r="J10" s="29">
        <f t="shared" si="0"/>
        <v>1365591965</v>
      </c>
      <c r="K10" s="31">
        <f t="shared" si="0"/>
        <v>1447666316</v>
      </c>
    </row>
    <row r="11" spans="1:11" ht="12.75">
      <c r="A11" s="22" t="s">
        <v>23</v>
      </c>
      <c r="B11" s="6">
        <v>326242396</v>
      </c>
      <c r="C11" s="6">
        <v>365421050</v>
      </c>
      <c r="D11" s="23">
        <v>2548842386</v>
      </c>
      <c r="E11" s="24">
        <v>457849000</v>
      </c>
      <c r="F11" s="6">
        <v>479215778</v>
      </c>
      <c r="G11" s="25">
        <v>479215778</v>
      </c>
      <c r="H11" s="26">
        <v>449503886</v>
      </c>
      <c r="I11" s="24">
        <v>516458820</v>
      </c>
      <c r="J11" s="6">
        <v>520565782</v>
      </c>
      <c r="K11" s="25">
        <v>561765272</v>
      </c>
    </row>
    <row r="12" spans="1:11" ht="12.75">
      <c r="A12" s="22" t="s">
        <v>24</v>
      </c>
      <c r="B12" s="6">
        <v>25388231</v>
      </c>
      <c r="C12" s="6">
        <v>25003753</v>
      </c>
      <c r="D12" s="23">
        <v>179116475</v>
      </c>
      <c r="E12" s="24">
        <v>29501000</v>
      </c>
      <c r="F12" s="6">
        <v>30501000</v>
      </c>
      <c r="G12" s="25">
        <v>30501000</v>
      </c>
      <c r="H12" s="26">
        <v>28924179</v>
      </c>
      <c r="I12" s="24">
        <v>31000000</v>
      </c>
      <c r="J12" s="6">
        <v>39240220</v>
      </c>
      <c r="K12" s="25">
        <v>42379438</v>
      </c>
    </row>
    <row r="13" spans="1:11" ht="12.75">
      <c r="A13" s="22" t="s">
        <v>96</v>
      </c>
      <c r="B13" s="6">
        <v>76701074</v>
      </c>
      <c r="C13" s="6">
        <v>83131938</v>
      </c>
      <c r="D13" s="23">
        <v>103880215</v>
      </c>
      <c r="E13" s="24">
        <v>59332960</v>
      </c>
      <c r="F13" s="6">
        <v>120000000</v>
      </c>
      <c r="G13" s="25">
        <v>120000000</v>
      </c>
      <c r="H13" s="26">
        <v>118860789</v>
      </c>
      <c r="I13" s="24">
        <v>108999999</v>
      </c>
      <c r="J13" s="6">
        <v>115131879</v>
      </c>
      <c r="K13" s="25">
        <v>24000003</v>
      </c>
    </row>
    <row r="14" spans="1:11" ht="12.75">
      <c r="A14" s="22" t="s">
        <v>25</v>
      </c>
      <c r="B14" s="6">
        <v>14453796</v>
      </c>
      <c r="C14" s="6">
        <v>0</v>
      </c>
      <c r="D14" s="23">
        <v>106383328</v>
      </c>
      <c r="E14" s="24">
        <v>0</v>
      </c>
      <c r="F14" s="6">
        <v>22000000</v>
      </c>
      <c r="G14" s="25">
        <v>22000000</v>
      </c>
      <c r="H14" s="26">
        <v>29821924</v>
      </c>
      <c r="I14" s="24">
        <v>20000000</v>
      </c>
      <c r="J14" s="6">
        <v>24848054</v>
      </c>
      <c r="K14" s="25">
        <v>349809000</v>
      </c>
    </row>
    <row r="15" spans="1:11" ht="12.75">
      <c r="A15" s="22" t="s">
        <v>26</v>
      </c>
      <c r="B15" s="6">
        <v>242420250</v>
      </c>
      <c r="C15" s="6">
        <v>238217741</v>
      </c>
      <c r="D15" s="23">
        <v>1281777452</v>
      </c>
      <c r="E15" s="24">
        <v>249519000</v>
      </c>
      <c r="F15" s="6">
        <v>243987000</v>
      </c>
      <c r="G15" s="25">
        <v>243987000</v>
      </c>
      <c r="H15" s="26">
        <v>230262138</v>
      </c>
      <c r="I15" s="24">
        <v>65567000</v>
      </c>
      <c r="J15" s="6">
        <v>126845350</v>
      </c>
      <c r="K15" s="25">
        <v>136456071</v>
      </c>
    </row>
    <row r="16" spans="1:11" ht="12.75">
      <c r="A16" s="22" t="s">
        <v>21</v>
      </c>
      <c r="B16" s="6">
        <v>37066988</v>
      </c>
      <c r="C16" s="6">
        <v>16600812</v>
      </c>
      <c r="D16" s="23">
        <v>5737594</v>
      </c>
      <c r="E16" s="24">
        <v>7300000</v>
      </c>
      <c r="F16" s="6">
        <v>0</v>
      </c>
      <c r="G16" s="25">
        <v>0</v>
      </c>
      <c r="H16" s="26">
        <v>6905634</v>
      </c>
      <c r="I16" s="24">
        <v>15919090</v>
      </c>
      <c r="J16" s="6">
        <v>27846819</v>
      </c>
      <c r="K16" s="25">
        <v>29629073</v>
      </c>
    </row>
    <row r="17" spans="1:11" ht="12.75">
      <c r="A17" s="22" t="s">
        <v>27</v>
      </c>
      <c r="B17" s="6">
        <v>236951149</v>
      </c>
      <c r="C17" s="6">
        <v>233548019</v>
      </c>
      <c r="D17" s="23">
        <v>1370358276</v>
      </c>
      <c r="E17" s="24">
        <v>338051000</v>
      </c>
      <c r="F17" s="6">
        <v>450748611</v>
      </c>
      <c r="G17" s="25">
        <v>450748611</v>
      </c>
      <c r="H17" s="26">
        <v>354075319</v>
      </c>
      <c r="I17" s="24">
        <v>526188080</v>
      </c>
      <c r="J17" s="6">
        <v>442282248</v>
      </c>
      <c r="K17" s="25">
        <v>286625216</v>
      </c>
    </row>
    <row r="18" spans="1:11" ht="12.75">
      <c r="A18" s="33" t="s">
        <v>28</v>
      </c>
      <c r="B18" s="34">
        <f>SUM(B11:B17)</f>
        <v>959223884</v>
      </c>
      <c r="C18" s="35">
        <f aca="true" t="shared" si="1" ref="C18:K18">SUM(C11:C17)</f>
        <v>961923313</v>
      </c>
      <c r="D18" s="36">
        <f t="shared" si="1"/>
        <v>5596095726</v>
      </c>
      <c r="E18" s="34">
        <f t="shared" si="1"/>
        <v>1141552960</v>
      </c>
      <c r="F18" s="35">
        <f t="shared" si="1"/>
        <v>1346452389</v>
      </c>
      <c r="G18" s="37">
        <f t="shared" si="1"/>
        <v>1346452389</v>
      </c>
      <c r="H18" s="38">
        <f t="shared" si="1"/>
        <v>1218353869</v>
      </c>
      <c r="I18" s="34">
        <f t="shared" si="1"/>
        <v>1284132989</v>
      </c>
      <c r="J18" s="35">
        <f t="shared" si="1"/>
        <v>1296760352</v>
      </c>
      <c r="K18" s="37">
        <f t="shared" si="1"/>
        <v>1430664073</v>
      </c>
    </row>
    <row r="19" spans="1:11" ht="12.75">
      <c r="A19" s="33" t="s">
        <v>29</v>
      </c>
      <c r="B19" s="39">
        <f>+B10-B18</f>
        <v>33861259</v>
      </c>
      <c r="C19" s="40">
        <f aca="true" t="shared" si="2" ref="C19:K19">+C10-C18</f>
        <v>63863204</v>
      </c>
      <c r="D19" s="41">
        <f t="shared" si="2"/>
        <v>2722507833</v>
      </c>
      <c r="E19" s="39">
        <f t="shared" si="2"/>
        <v>165597040</v>
      </c>
      <c r="F19" s="40">
        <f t="shared" si="2"/>
        <v>4920556</v>
      </c>
      <c r="G19" s="42">
        <f t="shared" si="2"/>
        <v>4920556</v>
      </c>
      <c r="H19" s="43">
        <f t="shared" si="2"/>
        <v>-76861450</v>
      </c>
      <c r="I19" s="39">
        <f t="shared" si="2"/>
        <v>81401000</v>
      </c>
      <c r="J19" s="40">
        <f t="shared" si="2"/>
        <v>68831613</v>
      </c>
      <c r="K19" s="42">
        <f t="shared" si="2"/>
        <v>17002243</v>
      </c>
    </row>
    <row r="20" spans="1:11" ht="20.25">
      <c r="A20" s="44" t="s">
        <v>30</v>
      </c>
      <c r="B20" s="45">
        <v>422643137</v>
      </c>
      <c r="C20" s="46">
        <v>666368566</v>
      </c>
      <c r="D20" s="47">
        <v>511749405</v>
      </c>
      <c r="E20" s="45">
        <v>386988000</v>
      </c>
      <c r="F20" s="46">
        <v>409988000</v>
      </c>
      <c r="G20" s="48">
        <v>409988000</v>
      </c>
      <c r="H20" s="49">
        <v>484488000</v>
      </c>
      <c r="I20" s="45">
        <v>515048000</v>
      </c>
      <c r="J20" s="46">
        <v>523310000</v>
      </c>
      <c r="K20" s="48">
        <v>555354000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456504396</v>
      </c>
      <c r="C22" s="57">
        <f aca="true" t="shared" si="3" ref="C22:K22">SUM(C19:C21)</f>
        <v>730231770</v>
      </c>
      <c r="D22" s="58">
        <f t="shared" si="3"/>
        <v>3234257238</v>
      </c>
      <c r="E22" s="56">
        <f t="shared" si="3"/>
        <v>552585040</v>
      </c>
      <c r="F22" s="57">
        <f t="shared" si="3"/>
        <v>414908556</v>
      </c>
      <c r="G22" s="59">
        <f t="shared" si="3"/>
        <v>414908556</v>
      </c>
      <c r="H22" s="60">
        <f t="shared" si="3"/>
        <v>407626550</v>
      </c>
      <c r="I22" s="56">
        <f t="shared" si="3"/>
        <v>596449000</v>
      </c>
      <c r="J22" s="57">
        <f t="shared" si="3"/>
        <v>592141613</v>
      </c>
      <c r="K22" s="59">
        <f t="shared" si="3"/>
        <v>572356243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456504396</v>
      </c>
      <c r="C24" s="40">
        <f aca="true" t="shared" si="4" ref="C24:K24">SUM(C22:C23)</f>
        <v>730231770</v>
      </c>
      <c r="D24" s="41">
        <f t="shared" si="4"/>
        <v>3234257238</v>
      </c>
      <c r="E24" s="39">
        <f t="shared" si="4"/>
        <v>552585040</v>
      </c>
      <c r="F24" s="40">
        <f t="shared" si="4"/>
        <v>414908556</v>
      </c>
      <c r="G24" s="42">
        <f t="shared" si="4"/>
        <v>414908556</v>
      </c>
      <c r="H24" s="43">
        <f t="shared" si="4"/>
        <v>407626550</v>
      </c>
      <c r="I24" s="39">
        <f t="shared" si="4"/>
        <v>596449000</v>
      </c>
      <c r="J24" s="40">
        <f t="shared" si="4"/>
        <v>592141613</v>
      </c>
      <c r="K24" s="42">
        <f t="shared" si="4"/>
        <v>572356243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650398000</v>
      </c>
      <c r="C27" s="7">
        <v>613827802</v>
      </c>
      <c r="D27" s="69">
        <v>30949561755</v>
      </c>
      <c r="E27" s="70">
        <v>559594846</v>
      </c>
      <c r="F27" s="7">
        <v>611446070</v>
      </c>
      <c r="G27" s="71">
        <v>611446070</v>
      </c>
      <c r="H27" s="72">
        <v>3686139061</v>
      </c>
      <c r="I27" s="70">
        <v>616292000</v>
      </c>
      <c r="J27" s="7">
        <v>546145000</v>
      </c>
      <c r="K27" s="71">
        <v>534845576</v>
      </c>
    </row>
    <row r="28" spans="1:11" ht="12.75">
      <c r="A28" s="73" t="s">
        <v>34</v>
      </c>
      <c r="B28" s="6">
        <v>650398000</v>
      </c>
      <c r="C28" s="6">
        <v>613827802</v>
      </c>
      <c r="D28" s="23">
        <v>7665896807</v>
      </c>
      <c r="E28" s="24">
        <v>426378763</v>
      </c>
      <c r="F28" s="6">
        <v>482269735</v>
      </c>
      <c r="G28" s="25">
        <v>482269735</v>
      </c>
      <c r="H28" s="26">
        <v>191904205</v>
      </c>
      <c r="I28" s="24">
        <v>395283918</v>
      </c>
      <c r="J28" s="6">
        <v>385178000</v>
      </c>
      <c r="K28" s="25">
        <v>383451132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23283664948</v>
      </c>
      <c r="E31" s="24">
        <v>33587745</v>
      </c>
      <c r="F31" s="6">
        <v>22610000</v>
      </c>
      <c r="G31" s="25">
        <v>22610000</v>
      </c>
      <c r="H31" s="26">
        <v>274517699</v>
      </c>
      <c r="I31" s="24">
        <v>194467082</v>
      </c>
      <c r="J31" s="6">
        <v>127392000</v>
      </c>
      <c r="K31" s="25">
        <v>118910204</v>
      </c>
    </row>
    <row r="32" spans="1:11" ht="12.75">
      <c r="A32" s="33" t="s">
        <v>37</v>
      </c>
      <c r="B32" s="7">
        <f>SUM(B28:B31)</f>
        <v>650398000</v>
      </c>
      <c r="C32" s="7">
        <f aca="true" t="shared" si="5" ref="C32:K32">SUM(C28:C31)</f>
        <v>613827802</v>
      </c>
      <c r="D32" s="69">
        <f t="shared" si="5"/>
        <v>30949561755</v>
      </c>
      <c r="E32" s="70">
        <f t="shared" si="5"/>
        <v>459966508</v>
      </c>
      <c r="F32" s="7">
        <f t="shared" si="5"/>
        <v>504879735</v>
      </c>
      <c r="G32" s="71">
        <f t="shared" si="5"/>
        <v>504879735</v>
      </c>
      <c r="H32" s="72">
        <f t="shared" si="5"/>
        <v>466421904</v>
      </c>
      <c r="I32" s="70">
        <f t="shared" si="5"/>
        <v>589751000</v>
      </c>
      <c r="J32" s="7">
        <f t="shared" si="5"/>
        <v>512570000</v>
      </c>
      <c r="K32" s="71">
        <f t="shared" si="5"/>
        <v>502361336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731768774</v>
      </c>
      <c r="C35" s="6">
        <v>951461031</v>
      </c>
      <c r="D35" s="23">
        <v>14866586750</v>
      </c>
      <c r="E35" s="24">
        <v>0</v>
      </c>
      <c r="F35" s="6">
        <v>0</v>
      </c>
      <c r="G35" s="25">
        <v>0</v>
      </c>
      <c r="H35" s="26">
        <v>1105762990</v>
      </c>
      <c r="I35" s="24">
        <v>992350719</v>
      </c>
      <c r="J35" s="6">
        <v>1009043219</v>
      </c>
      <c r="K35" s="25">
        <v>1071020838</v>
      </c>
    </row>
    <row r="36" spans="1:11" ht="12.75">
      <c r="A36" s="22" t="s">
        <v>40</v>
      </c>
      <c r="B36" s="6">
        <v>2535648057</v>
      </c>
      <c r="C36" s="6">
        <v>3002702063</v>
      </c>
      <c r="D36" s="23">
        <v>30949561755</v>
      </c>
      <c r="E36" s="24">
        <v>559594846</v>
      </c>
      <c r="F36" s="6">
        <v>611446070</v>
      </c>
      <c r="G36" s="25">
        <v>611446070</v>
      </c>
      <c r="H36" s="26">
        <v>3686139061</v>
      </c>
      <c r="I36" s="24">
        <v>616292000</v>
      </c>
      <c r="J36" s="6">
        <v>546145000</v>
      </c>
      <c r="K36" s="25">
        <v>534845576</v>
      </c>
    </row>
    <row r="37" spans="1:11" ht="12.75">
      <c r="A37" s="22" t="s">
        <v>41</v>
      </c>
      <c r="B37" s="6">
        <v>602849693</v>
      </c>
      <c r="C37" s="6">
        <v>619037922</v>
      </c>
      <c r="D37" s="23">
        <v>10550965021</v>
      </c>
      <c r="E37" s="24">
        <v>78617294</v>
      </c>
      <c r="F37" s="6">
        <v>0</v>
      </c>
      <c r="G37" s="25">
        <v>0</v>
      </c>
      <c r="H37" s="26">
        <v>678092641</v>
      </c>
      <c r="I37" s="24">
        <v>425711150</v>
      </c>
      <c r="J37" s="6">
        <v>451253053</v>
      </c>
      <c r="K37" s="25">
        <v>440329356</v>
      </c>
    </row>
    <row r="38" spans="1:11" ht="12.75">
      <c r="A38" s="22" t="s">
        <v>42</v>
      </c>
      <c r="B38" s="6">
        <v>39120176</v>
      </c>
      <c r="C38" s="6">
        <v>45114761</v>
      </c>
      <c r="D38" s="23">
        <v>0</v>
      </c>
      <c r="E38" s="24">
        <v>0</v>
      </c>
      <c r="F38" s="6">
        <v>0</v>
      </c>
      <c r="G38" s="25">
        <v>0</v>
      </c>
      <c r="H38" s="26">
        <v>1108231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2625446962</v>
      </c>
      <c r="C39" s="6">
        <v>3290010411</v>
      </c>
      <c r="D39" s="23">
        <v>32030926246</v>
      </c>
      <c r="E39" s="24">
        <v>-71607488</v>
      </c>
      <c r="F39" s="6">
        <v>196537514</v>
      </c>
      <c r="G39" s="25">
        <v>196537514</v>
      </c>
      <c r="H39" s="26">
        <v>3705074629</v>
      </c>
      <c r="I39" s="24">
        <v>586482569</v>
      </c>
      <c r="J39" s="6">
        <v>511793553</v>
      </c>
      <c r="K39" s="25">
        <v>593180815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375371402</v>
      </c>
      <c r="C42" s="6">
        <v>576151228</v>
      </c>
      <c r="D42" s="23">
        <v>-5324996215</v>
      </c>
      <c r="E42" s="24">
        <v>-1064565000</v>
      </c>
      <c r="F42" s="6">
        <v>-1126452389</v>
      </c>
      <c r="G42" s="25">
        <v>-1126452389</v>
      </c>
      <c r="H42" s="26">
        <v>-996274849</v>
      </c>
      <c r="I42" s="24">
        <v>-983802990</v>
      </c>
      <c r="J42" s="6">
        <v>-1100930995</v>
      </c>
      <c r="K42" s="25">
        <v>-1399664070</v>
      </c>
    </row>
    <row r="43" spans="1:11" ht="12.75">
      <c r="A43" s="22" t="s">
        <v>46</v>
      </c>
      <c r="B43" s="6">
        <v>-453424320</v>
      </c>
      <c r="C43" s="6">
        <v>-613394528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29384174</v>
      </c>
      <c r="E44" s="24">
        <v>-29384174</v>
      </c>
      <c r="F44" s="6">
        <v>0</v>
      </c>
      <c r="G44" s="25">
        <v>0</v>
      </c>
      <c r="H44" s="26">
        <v>2477123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135582420</v>
      </c>
      <c r="C45" s="7">
        <v>98339417</v>
      </c>
      <c r="D45" s="69">
        <v>-5295612041</v>
      </c>
      <c r="E45" s="70">
        <v>-1093949174</v>
      </c>
      <c r="F45" s="7">
        <v>-1126452389</v>
      </c>
      <c r="G45" s="71">
        <v>-1126452389</v>
      </c>
      <c r="H45" s="72">
        <v>-983463520</v>
      </c>
      <c r="I45" s="70">
        <v>-983802990</v>
      </c>
      <c r="J45" s="7">
        <v>-1100930995</v>
      </c>
      <c r="K45" s="71">
        <v>-1399664070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135582717</v>
      </c>
      <c r="C48" s="6">
        <v>98339417</v>
      </c>
      <c r="D48" s="23">
        <v>3857840596</v>
      </c>
      <c r="E48" s="24">
        <v>0</v>
      </c>
      <c r="F48" s="6">
        <v>0</v>
      </c>
      <c r="G48" s="25">
        <v>0</v>
      </c>
      <c r="H48" s="26">
        <v>100601401</v>
      </c>
      <c r="I48" s="24">
        <v>97316500</v>
      </c>
      <c r="J48" s="6">
        <v>103155490</v>
      </c>
      <c r="K48" s="25">
        <v>110376374</v>
      </c>
    </row>
    <row r="49" spans="1:11" ht="12.75">
      <c r="A49" s="22" t="s">
        <v>51</v>
      </c>
      <c r="B49" s="6">
        <f>+B75</f>
        <v>13276542.801435947</v>
      </c>
      <c r="C49" s="6">
        <f aca="true" t="shared" si="6" ref="C49:K49">+C75</f>
        <v>356490544.5861709</v>
      </c>
      <c r="D49" s="23">
        <f t="shared" si="6"/>
        <v>10517034670</v>
      </c>
      <c r="E49" s="24">
        <f t="shared" si="6"/>
        <v>78617294</v>
      </c>
      <c r="F49" s="6">
        <f t="shared" si="6"/>
        <v>0</v>
      </c>
      <c r="G49" s="25">
        <f t="shared" si="6"/>
        <v>0</v>
      </c>
      <c r="H49" s="26">
        <f t="shared" si="6"/>
        <v>661673292</v>
      </c>
      <c r="I49" s="24">
        <f t="shared" si="6"/>
        <v>425711150</v>
      </c>
      <c r="J49" s="6">
        <f t="shared" si="6"/>
        <v>451253053</v>
      </c>
      <c r="K49" s="25">
        <f t="shared" si="6"/>
        <v>440329356</v>
      </c>
    </row>
    <row r="50" spans="1:11" ht="12.75">
      <c r="A50" s="33" t="s">
        <v>52</v>
      </c>
      <c r="B50" s="7">
        <f>+B48-B49</f>
        <v>122306174.19856405</v>
      </c>
      <c r="C50" s="7">
        <f aca="true" t="shared" si="7" ref="C50:K50">+C48-C49</f>
        <v>-258151127.5861709</v>
      </c>
      <c r="D50" s="69">
        <f t="shared" si="7"/>
        <v>-6659194074</v>
      </c>
      <c r="E50" s="70">
        <f t="shared" si="7"/>
        <v>-78617294</v>
      </c>
      <c r="F50" s="7">
        <f t="shared" si="7"/>
        <v>0</v>
      </c>
      <c r="G50" s="71">
        <f t="shared" si="7"/>
        <v>0</v>
      </c>
      <c r="H50" s="72">
        <f t="shared" si="7"/>
        <v>-561071891</v>
      </c>
      <c r="I50" s="70">
        <f t="shared" si="7"/>
        <v>-328394650</v>
      </c>
      <c r="J50" s="7">
        <f t="shared" si="7"/>
        <v>-348097563</v>
      </c>
      <c r="K50" s="71">
        <f t="shared" si="7"/>
        <v>-329952982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650398001</v>
      </c>
      <c r="C53" s="6">
        <v>3669579846</v>
      </c>
      <c r="D53" s="23">
        <v>23966988041</v>
      </c>
      <c r="E53" s="24">
        <v>379679705</v>
      </c>
      <c r="F53" s="6">
        <v>77862790</v>
      </c>
      <c r="G53" s="25">
        <v>77862790</v>
      </c>
      <c r="H53" s="26">
        <v>3557182515</v>
      </c>
      <c r="I53" s="24">
        <v>103163000</v>
      </c>
      <c r="J53" s="6">
        <v>77871000</v>
      </c>
      <c r="K53" s="25">
        <v>73031084</v>
      </c>
    </row>
    <row r="54" spans="1:11" ht="12.75">
      <c r="A54" s="22" t="s">
        <v>55</v>
      </c>
      <c r="B54" s="6">
        <v>76701074</v>
      </c>
      <c r="C54" s="6">
        <v>83131938</v>
      </c>
      <c r="D54" s="23">
        <v>0</v>
      </c>
      <c r="E54" s="24">
        <v>59332960</v>
      </c>
      <c r="F54" s="6">
        <v>120000000</v>
      </c>
      <c r="G54" s="25">
        <v>120000000</v>
      </c>
      <c r="H54" s="26">
        <v>110395418</v>
      </c>
      <c r="I54" s="24">
        <v>108999999</v>
      </c>
      <c r="J54" s="6">
        <v>115131879</v>
      </c>
      <c r="K54" s="25">
        <v>24000003</v>
      </c>
    </row>
    <row r="55" spans="1:11" ht="12.75">
      <c r="A55" s="22" t="s">
        <v>56</v>
      </c>
      <c r="B55" s="6">
        <v>0</v>
      </c>
      <c r="C55" s="6">
        <v>0</v>
      </c>
      <c r="D55" s="23">
        <v>26902068743</v>
      </c>
      <c r="E55" s="24">
        <v>80781050</v>
      </c>
      <c r="F55" s="6">
        <v>112584705</v>
      </c>
      <c r="G55" s="25">
        <v>112584705</v>
      </c>
      <c r="H55" s="26">
        <v>3326530465</v>
      </c>
      <c r="I55" s="24">
        <v>145560000</v>
      </c>
      <c r="J55" s="6">
        <v>150414000</v>
      </c>
      <c r="K55" s="25">
        <v>142400000</v>
      </c>
    </row>
    <row r="56" spans="1:11" ht="12.75">
      <c r="A56" s="22" t="s">
        <v>57</v>
      </c>
      <c r="B56" s="6">
        <v>36295000</v>
      </c>
      <c r="C56" s="6">
        <v>0</v>
      </c>
      <c r="D56" s="23">
        <v>205967890</v>
      </c>
      <c r="E56" s="24">
        <v>97154955</v>
      </c>
      <c r="F56" s="6">
        <v>101271582</v>
      </c>
      <c r="G56" s="25">
        <v>101271582</v>
      </c>
      <c r="H56" s="26">
        <v>51731822</v>
      </c>
      <c r="I56" s="24">
        <v>101936326</v>
      </c>
      <c r="J56" s="6">
        <v>129927820</v>
      </c>
      <c r="K56" s="25">
        <v>120675278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99225</v>
      </c>
      <c r="C63" s="98">
        <v>109644</v>
      </c>
      <c r="D63" s="99">
        <v>111837</v>
      </c>
      <c r="E63" s="97">
        <v>111837</v>
      </c>
      <c r="F63" s="98">
        <v>111837</v>
      </c>
      <c r="G63" s="99">
        <v>111837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134665</v>
      </c>
      <c r="C65" s="98">
        <v>124247</v>
      </c>
      <c r="D65" s="99">
        <v>131702</v>
      </c>
      <c r="E65" s="97">
        <v>131702</v>
      </c>
      <c r="F65" s="98">
        <v>131702</v>
      </c>
      <c r="G65" s="99">
        <v>131702</v>
      </c>
      <c r="H65" s="100">
        <v>138287</v>
      </c>
      <c r="I65" s="97">
        <v>145202</v>
      </c>
      <c r="J65" s="98">
        <v>152462</v>
      </c>
      <c r="K65" s="99">
        <v>158560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0.8940300197701608</v>
      </c>
      <c r="C70" s="5">
        <f aca="true" t="shared" si="8" ref="C70:K70">IF(ISERROR(C71/C72),0,(C71/C72))</f>
        <v>0.2380871187508901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196109339</v>
      </c>
      <c r="C71" s="2">
        <f aca="true" t="shared" si="9" ref="C71:K71">+C83</f>
        <v>58651072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219354311</v>
      </c>
      <c r="C72" s="2">
        <f aca="true" t="shared" si="10" ref="C72:K72">+C77</f>
        <v>246342903</v>
      </c>
      <c r="D72" s="2">
        <f t="shared" si="10"/>
        <v>1894388359</v>
      </c>
      <c r="E72" s="2">
        <f t="shared" si="10"/>
        <v>341841000</v>
      </c>
      <c r="F72" s="2">
        <f t="shared" si="10"/>
        <v>366826106</v>
      </c>
      <c r="G72" s="2">
        <f t="shared" si="10"/>
        <v>366826106</v>
      </c>
      <c r="H72" s="2">
        <f t="shared" si="10"/>
        <v>260367151</v>
      </c>
      <c r="I72" s="2">
        <f t="shared" si="10"/>
        <v>397612329</v>
      </c>
      <c r="J72" s="2">
        <f t="shared" si="10"/>
        <v>373153595</v>
      </c>
      <c r="K72" s="2">
        <f t="shared" si="10"/>
        <v>401770910</v>
      </c>
    </row>
    <row r="73" spans="1:11" ht="12.75" hidden="1">
      <c r="A73" s="2" t="s">
        <v>103</v>
      </c>
      <c r="B73" s="2">
        <f>+B74</f>
        <v>5425758609.666664</v>
      </c>
      <c r="C73" s="2">
        <f aca="true" t="shared" si="11" ref="C73:K73">+(C78+C80+C81+C82)-(B78+B80+B81+B82)</f>
        <v>258602860</v>
      </c>
      <c r="D73" s="2">
        <f t="shared" si="11"/>
        <v>10137177139</v>
      </c>
      <c r="E73" s="2">
        <f t="shared" si="11"/>
        <v>-10987183080</v>
      </c>
      <c r="F73" s="2">
        <f>+(F78+F80+F81+F82)-(D78+D80+D81+D82)</f>
        <v>-10987183080</v>
      </c>
      <c r="G73" s="2">
        <f>+(G78+G80+G81+G82)-(D78+D80+D81+D82)</f>
        <v>-10987183080</v>
      </c>
      <c r="H73" s="2">
        <f>+(H78+H80+H81+H82)-(D78+D80+D81+D82)</f>
        <v>-9985845429</v>
      </c>
      <c r="I73" s="2">
        <f>+(I78+I80+I81+I82)-(E78+E80+E81+E82)</f>
        <v>890665219</v>
      </c>
      <c r="J73" s="2">
        <f t="shared" si="11"/>
        <v>10591370</v>
      </c>
      <c r="K73" s="2">
        <f t="shared" si="11"/>
        <v>54432555</v>
      </c>
    </row>
    <row r="74" spans="1:11" ht="12.75" hidden="1">
      <c r="A74" s="2" t="s">
        <v>104</v>
      </c>
      <c r="B74" s="2">
        <f>+TREND(C74:E74)</f>
        <v>5425758609.666664</v>
      </c>
      <c r="C74" s="2">
        <f>+C73</f>
        <v>258602860</v>
      </c>
      <c r="D74" s="2">
        <f aca="true" t="shared" si="12" ref="D74:K74">+D73</f>
        <v>10137177139</v>
      </c>
      <c r="E74" s="2">
        <f t="shared" si="12"/>
        <v>-10987183080</v>
      </c>
      <c r="F74" s="2">
        <f t="shared" si="12"/>
        <v>-10987183080</v>
      </c>
      <c r="G74" s="2">
        <f t="shared" si="12"/>
        <v>-10987183080</v>
      </c>
      <c r="H74" s="2">
        <f t="shared" si="12"/>
        <v>-9985845429</v>
      </c>
      <c r="I74" s="2">
        <f t="shared" si="12"/>
        <v>890665219</v>
      </c>
      <c r="J74" s="2">
        <f t="shared" si="12"/>
        <v>10591370</v>
      </c>
      <c r="K74" s="2">
        <f t="shared" si="12"/>
        <v>54432555</v>
      </c>
    </row>
    <row r="75" spans="1:11" ht="12.75" hidden="1">
      <c r="A75" s="2" t="s">
        <v>105</v>
      </c>
      <c r="B75" s="2">
        <f>+B84-(((B80+B81+B78)*B70)-B79)</f>
        <v>13276542.801435947</v>
      </c>
      <c r="C75" s="2">
        <f aca="true" t="shared" si="13" ref="C75:K75">+C84-(((C80+C81+C78)*C70)-C79)</f>
        <v>356490544.5861709</v>
      </c>
      <c r="D75" s="2">
        <f t="shared" si="13"/>
        <v>10517034670</v>
      </c>
      <c r="E75" s="2">
        <f t="shared" si="13"/>
        <v>78617294</v>
      </c>
      <c r="F75" s="2">
        <f t="shared" si="13"/>
        <v>0</v>
      </c>
      <c r="G75" s="2">
        <f t="shared" si="13"/>
        <v>0</v>
      </c>
      <c r="H75" s="2">
        <f t="shared" si="13"/>
        <v>661673292</v>
      </c>
      <c r="I75" s="2">
        <f t="shared" si="13"/>
        <v>425711150</v>
      </c>
      <c r="J75" s="2">
        <f t="shared" si="13"/>
        <v>451253053</v>
      </c>
      <c r="K75" s="2">
        <f t="shared" si="13"/>
        <v>440329356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219354311</v>
      </c>
      <c r="C77" s="3">
        <v>246342903</v>
      </c>
      <c r="D77" s="3">
        <v>1894388359</v>
      </c>
      <c r="E77" s="3">
        <v>341841000</v>
      </c>
      <c r="F77" s="3">
        <v>366826106</v>
      </c>
      <c r="G77" s="3">
        <v>366826106</v>
      </c>
      <c r="H77" s="3">
        <v>260367151</v>
      </c>
      <c r="I77" s="3">
        <v>397612329</v>
      </c>
      <c r="J77" s="3">
        <v>373153595</v>
      </c>
      <c r="K77" s="3">
        <v>401770910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542008651</v>
      </c>
      <c r="C79" s="3">
        <v>558866010</v>
      </c>
      <c r="D79" s="3">
        <v>10517034670</v>
      </c>
      <c r="E79" s="3">
        <v>78617294</v>
      </c>
      <c r="F79" s="3">
        <v>0</v>
      </c>
      <c r="G79" s="3">
        <v>0</v>
      </c>
      <c r="H79" s="3">
        <v>661673292</v>
      </c>
      <c r="I79" s="3">
        <v>425711150</v>
      </c>
      <c r="J79" s="3">
        <v>451253053</v>
      </c>
      <c r="K79" s="3">
        <v>440329356</v>
      </c>
    </row>
    <row r="80" spans="1:11" ht="13.5" hidden="1">
      <c r="A80" s="1" t="s">
        <v>69</v>
      </c>
      <c r="B80" s="3">
        <v>504083575</v>
      </c>
      <c r="C80" s="3">
        <v>300779807</v>
      </c>
      <c r="D80" s="3">
        <v>9150522543</v>
      </c>
      <c r="E80" s="3">
        <v>0</v>
      </c>
      <c r="F80" s="3">
        <v>0</v>
      </c>
      <c r="G80" s="3">
        <v>0</v>
      </c>
      <c r="H80" s="3">
        <v>870771172</v>
      </c>
      <c r="I80" s="3">
        <v>856970860</v>
      </c>
      <c r="J80" s="3">
        <v>865540568</v>
      </c>
      <c r="K80" s="3">
        <v>917473002</v>
      </c>
    </row>
    <row r="81" spans="1:11" ht="13.5" hidden="1">
      <c r="A81" s="1" t="s">
        <v>70</v>
      </c>
      <c r="B81" s="3">
        <v>87319506</v>
      </c>
      <c r="C81" s="3">
        <v>549226134</v>
      </c>
      <c r="D81" s="3">
        <v>1836660537</v>
      </c>
      <c r="E81" s="3">
        <v>0</v>
      </c>
      <c r="F81" s="3">
        <v>0</v>
      </c>
      <c r="G81" s="3">
        <v>0</v>
      </c>
      <c r="H81" s="3">
        <v>130566479</v>
      </c>
      <c r="I81" s="3">
        <v>33694359</v>
      </c>
      <c r="J81" s="3">
        <v>35716021</v>
      </c>
      <c r="K81" s="3">
        <v>38216142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196109339</v>
      </c>
      <c r="C83" s="3">
        <v>58651072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54577809</v>
      </c>
      <c r="C5" s="6">
        <v>80134532</v>
      </c>
      <c r="D5" s="23">
        <v>-14763538</v>
      </c>
      <c r="E5" s="24">
        <v>87467235</v>
      </c>
      <c r="F5" s="6">
        <v>60660592</v>
      </c>
      <c r="G5" s="25">
        <v>60660592</v>
      </c>
      <c r="H5" s="26">
        <v>102112052</v>
      </c>
      <c r="I5" s="24">
        <v>95372032</v>
      </c>
      <c r="J5" s="6">
        <v>100522130</v>
      </c>
      <c r="K5" s="25">
        <v>105950323</v>
      </c>
    </row>
    <row r="6" spans="1:11" ht="12.75">
      <c r="A6" s="22" t="s">
        <v>19</v>
      </c>
      <c r="B6" s="6">
        <v>35144258</v>
      </c>
      <c r="C6" s="6">
        <v>0</v>
      </c>
      <c r="D6" s="23">
        <v>9008529</v>
      </c>
      <c r="E6" s="24">
        <v>51839219</v>
      </c>
      <c r="F6" s="6">
        <v>51409064</v>
      </c>
      <c r="G6" s="25">
        <v>51409064</v>
      </c>
      <c r="H6" s="26">
        <v>51914830</v>
      </c>
      <c r="I6" s="24">
        <v>99704862</v>
      </c>
      <c r="J6" s="6">
        <v>108714513</v>
      </c>
      <c r="K6" s="25">
        <v>117456787</v>
      </c>
    </row>
    <row r="7" spans="1:11" ht="12.75">
      <c r="A7" s="22" t="s">
        <v>20</v>
      </c>
      <c r="B7" s="6">
        <v>2244682</v>
      </c>
      <c r="C7" s="6">
        <v>1970757</v>
      </c>
      <c r="D7" s="23">
        <v>2400</v>
      </c>
      <c r="E7" s="24">
        <v>2775291</v>
      </c>
      <c r="F7" s="6">
        <v>2775291</v>
      </c>
      <c r="G7" s="25">
        <v>2775291</v>
      </c>
      <c r="H7" s="26">
        <v>3476722</v>
      </c>
      <c r="I7" s="24">
        <v>2919606</v>
      </c>
      <c r="J7" s="6">
        <v>3077265</v>
      </c>
      <c r="K7" s="25">
        <v>3243437</v>
      </c>
    </row>
    <row r="8" spans="1:11" ht="12.75">
      <c r="A8" s="22" t="s">
        <v>21</v>
      </c>
      <c r="B8" s="6">
        <v>220067219</v>
      </c>
      <c r="C8" s="6">
        <v>354764813</v>
      </c>
      <c r="D8" s="23">
        <v>0</v>
      </c>
      <c r="E8" s="24">
        <v>282544000</v>
      </c>
      <c r="F8" s="6">
        <v>282835000</v>
      </c>
      <c r="G8" s="25">
        <v>282835000</v>
      </c>
      <c r="H8" s="26">
        <v>283334407</v>
      </c>
      <c r="I8" s="24">
        <v>315350000</v>
      </c>
      <c r="J8" s="6">
        <v>339559030</v>
      </c>
      <c r="K8" s="25">
        <v>366525190</v>
      </c>
    </row>
    <row r="9" spans="1:11" ht="12.75">
      <c r="A9" s="22" t="s">
        <v>22</v>
      </c>
      <c r="B9" s="6">
        <v>75315087</v>
      </c>
      <c r="C9" s="6">
        <v>95688245</v>
      </c>
      <c r="D9" s="23">
        <v>4101520</v>
      </c>
      <c r="E9" s="24">
        <v>40357740</v>
      </c>
      <c r="F9" s="6">
        <v>74547982</v>
      </c>
      <c r="G9" s="25">
        <v>74547982</v>
      </c>
      <c r="H9" s="26">
        <v>62373963</v>
      </c>
      <c r="I9" s="24">
        <v>54791913</v>
      </c>
      <c r="J9" s="6">
        <v>56674314</v>
      </c>
      <c r="K9" s="25">
        <v>59580493</v>
      </c>
    </row>
    <row r="10" spans="1:11" ht="20.25">
      <c r="A10" s="27" t="s">
        <v>95</v>
      </c>
      <c r="B10" s="28">
        <f>SUM(B5:B9)</f>
        <v>387349055</v>
      </c>
      <c r="C10" s="29">
        <f aca="true" t="shared" si="0" ref="C10:K10">SUM(C5:C9)</f>
        <v>532558347</v>
      </c>
      <c r="D10" s="30">
        <f t="shared" si="0"/>
        <v>-1651089</v>
      </c>
      <c r="E10" s="28">
        <f t="shared" si="0"/>
        <v>464983485</v>
      </c>
      <c r="F10" s="29">
        <f t="shared" si="0"/>
        <v>472227929</v>
      </c>
      <c r="G10" s="31">
        <f t="shared" si="0"/>
        <v>472227929</v>
      </c>
      <c r="H10" s="32">
        <f t="shared" si="0"/>
        <v>503211974</v>
      </c>
      <c r="I10" s="28">
        <f t="shared" si="0"/>
        <v>568138413</v>
      </c>
      <c r="J10" s="29">
        <f t="shared" si="0"/>
        <v>608547252</v>
      </c>
      <c r="K10" s="31">
        <f t="shared" si="0"/>
        <v>652756230</v>
      </c>
    </row>
    <row r="11" spans="1:11" ht="12.75">
      <c r="A11" s="22" t="s">
        <v>23</v>
      </c>
      <c r="B11" s="6">
        <v>136065410</v>
      </c>
      <c r="C11" s="6">
        <v>140016367</v>
      </c>
      <c r="D11" s="23">
        <v>15803884</v>
      </c>
      <c r="E11" s="24">
        <v>156799137</v>
      </c>
      <c r="F11" s="6">
        <v>157099137</v>
      </c>
      <c r="G11" s="25">
        <v>157099137</v>
      </c>
      <c r="H11" s="26">
        <v>172887777</v>
      </c>
      <c r="I11" s="24">
        <v>130819378</v>
      </c>
      <c r="J11" s="6">
        <v>140331378</v>
      </c>
      <c r="K11" s="25">
        <v>148130333</v>
      </c>
    </row>
    <row r="12" spans="1:11" ht="12.75">
      <c r="A12" s="22" t="s">
        <v>24</v>
      </c>
      <c r="B12" s="6">
        <v>15028644</v>
      </c>
      <c r="C12" s="6">
        <v>15345055</v>
      </c>
      <c r="D12" s="23">
        <v>1446746</v>
      </c>
      <c r="E12" s="24">
        <v>26387173</v>
      </c>
      <c r="F12" s="6">
        <v>26387173</v>
      </c>
      <c r="G12" s="25">
        <v>26387173</v>
      </c>
      <c r="H12" s="26">
        <v>18504603</v>
      </c>
      <c r="I12" s="24">
        <v>26744868</v>
      </c>
      <c r="J12" s="6">
        <v>28189093</v>
      </c>
      <c r="K12" s="25">
        <v>29711302</v>
      </c>
    </row>
    <row r="13" spans="1:11" ht="12.75">
      <c r="A13" s="22" t="s">
        <v>96</v>
      </c>
      <c r="B13" s="6">
        <v>40980017</v>
      </c>
      <c r="C13" s="6">
        <v>46738653</v>
      </c>
      <c r="D13" s="23">
        <v>0</v>
      </c>
      <c r="E13" s="24">
        <v>41220501</v>
      </c>
      <c r="F13" s="6">
        <v>41220501</v>
      </c>
      <c r="G13" s="25">
        <v>41220501</v>
      </c>
      <c r="H13" s="26">
        <v>63997164</v>
      </c>
      <c r="I13" s="24">
        <v>45363967</v>
      </c>
      <c r="J13" s="6">
        <v>47809621</v>
      </c>
      <c r="K13" s="25">
        <v>50387133</v>
      </c>
    </row>
    <row r="14" spans="1:11" ht="12.75">
      <c r="A14" s="22" t="s">
        <v>25</v>
      </c>
      <c r="B14" s="6">
        <v>280048</v>
      </c>
      <c r="C14" s="6">
        <v>5580269</v>
      </c>
      <c r="D14" s="23">
        <v>81584</v>
      </c>
      <c r="E14" s="24">
        <v>0</v>
      </c>
      <c r="F14" s="6">
        <v>0</v>
      </c>
      <c r="G14" s="25">
        <v>0</v>
      </c>
      <c r="H14" s="26">
        <v>10870454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78383976</v>
      </c>
      <c r="C15" s="6">
        <v>93528594</v>
      </c>
      <c r="D15" s="23">
        <v>1339331</v>
      </c>
      <c r="E15" s="24">
        <v>74736832</v>
      </c>
      <c r="F15" s="6">
        <v>94842940</v>
      </c>
      <c r="G15" s="25">
        <v>94842940</v>
      </c>
      <c r="H15" s="26">
        <v>98729590</v>
      </c>
      <c r="I15" s="24">
        <v>122713148</v>
      </c>
      <c r="J15" s="6">
        <v>129807764</v>
      </c>
      <c r="K15" s="25">
        <v>138201228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1901000</v>
      </c>
      <c r="F16" s="6">
        <v>1901000</v>
      </c>
      <c r="G16" s="25">
        <v>1901000</v>
      </c>
      <c r="H16" s="26">
        <v>4506947</v>
      </c>
      <c r="I16" s="24">
        <v>1999852</v>
      </c>
      <c r="J16" s="6">
        <v>2107844</v>
      </c>
      <c r="K16" s="25">
        <v>2221668</v>
      </c>
    </row>
    <row r="17" spans="1:11" ht="12.75">
      <c r="A17" s="22" t="s">
        <v>27</v>
      </c>
      <c r="B17" s="6">
        <v>134324862</v>
      </c>
      <c r="C17" s="6">
        <v>154280874</v>
      </c>
      <c r="D17" s="23">
        <v>11912536</v>
      </c>
      <c r="E17" s="24">
        <v>153520183</v>
      </c>
      <c r="F17" s="6">
        <v>150082623</v>
      </c>
      <c r="G17" s="25">
        <v>150082623</v>
      </c>
      <c r="H17" s="26">
        <v>215439532</v>
      </c>
      <c r="I17" s="24">
        <v>200583076</v>
      </c>
      <c r="J17" s="6">
        <v>168637795</v>
      </c>
      <c r="K17" s="25">
        <v>178244090</v>
      </c>
    </row>
    <row r="18" spans="1:11" ht="12.75">
      <c r="A18" s="33" t="s">
        <v>28</v>
      </c>
      <c r="B18" s="34">
        <f>SUM(B11:B17)</f>
        <v>405062957</v>
      </c>
      <c r="C18" s="35">
        <f aca="true" t="shared" si="1" ref="C18:K18">SUM(C11:C17)</f>
        <v>455489812</v>
      </c>
      <c r="D18" s="36">
        <f t="shared" si="1"/>
        <v>30584081</v>
      </c>
      <c r="E18" s="34">
        <f t="shared" si="1"/>
        <v>454564826</v>
      </c>
      <c r="F18" s="35">
        <f t="shared" si="1"/>
        <v>471533374</v>
      </c>
      <c r="G18" s="37">
        <f t="shared" si="1"/>
        <v>471533374</v>
      </c>
      <c r="H18" s="38">
        <f t="shared" si="1"/>
        <v>584936067</v>
      </c>
      <c r="I18" s="34">
        <f t="shared" si="1"/>
        <v>528224289</v>
      </c>
      <c r="J18" s="35">
        <f t="shared" si="1"/>
        <v>516883495</v>
      </c>
      <c r="K18" s="37">
        <f t="shared" si="1"/>
        <v>546895754</v>
      </c>
    </row>
    <row r="19" spans="1:11" ht="12.75">
      <c r="A19" s="33" t="s">
        <v>29</v>
      </c>
      <c r="B19" s="39">
        <f>+B10-B18</f>
        <v>-17713902</v>
      </c>
      <c r="C19" s="40">
        <f aca="true" t="shared" si="2" ref="C19:K19">+C10-C18</f>
        <v>77068535</v>
      </c>
      <c r="D19" s="41">
        <f t="shared" si="2"/>
        <v>-32235170</v>
      </c>
      <c r="E19" s="39">
        <f t="shared" si="2"/>
        <v>10418659</v>
      </c>
      <c r="F19" s="40">
        <f t="shared" si="2"/>
        <v>694555</v>
      </c>
      <c r="G19" s="42">
        <f t="shared" si="2"/>
        <v>694555</v>
      </c>
      <c r="H19" s="43">
        <f t="shared" si="2"/>
        <v>-81724093</v>
      </c>
      <c r="I19" s="39">
        <f t="shared" si="2"/>
        <v>39914124</v>
      </c>
      <c r="J19" s="40">
        <f t="shared" si="2"/>
        <v>91663757</v>
      </c>
      <c r="K19" s="42">
        <f t="shared" si="2"/>
        <v>105860476</v>
      </c>
    </row>
    <row r="20" spans="1:11" ht="20.25">
      <c r="A20" s="44" t="s">
        <v>30</v>
      </c>
      <c r="B20" s="45">
        <v>130651959</v>
      </c>
      <c r="C20" s="46">
        <v>0</v>
      </c>
      <c r="D20" s="47">
        <v>0</v>
      </c>
      <c r="E20" s="45">
        <v>128289000</v>
      </c>
      <c r="F20" s="46">
        <v>213570000</v>
      </c>
      <c r="G20" s="48">
        <v>213570000</v>
      </c>
      <c r="H20" s="49">
        <v>128289000</v>
      </c>
      <c r="I20" s="45">
        <v>339072000</v>
      </c>
      <c r="J20" s="46">
        <v>283400002</v>
      </c>
      <c r="K20" s="48">
        <v>359152001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130407516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112938057</v>
      </c>
      <c r="C22" s="57">
        <f aca="true" t="shared" si="3" ref="C22:K22">SUM(C19:C21)</f>
        <v>77068535</v>
      </c>
      <c r="D22" s="58">
        <f t="shared" si="3"/>
        <v>-32235170</v>
      </c>
      <c r="E22" s="56">
        <f t="shared" si="3"/>
        <v>138707659</v>
      </c>
      <c r="F22" s="57">
        <f t="shared" si="3"/>
        <v>214264555</v>
      </c>
      <c r="G22" s="59">
        <f t="shared" si="3"/>
        <v>214264555</v>
      </c>
      <c r="H22" s="60">
        <f t="shared" si="3"/>
        <v>176972423</v>
      </c>
      <c r="I22" s="56">
        <f t="shared" si="3"/>
        <v>378986124</v>
      </c>
      <c r="J22" s="57">
        <f t="shared" si="3"/>
        <v>375063759</v>
      </c>
      <c r="K22" s="59">
        <f t="shared" si="3"/>
        <v>465012477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112938057</v>
      </c>
      <c r="C24" s="40">
        <f aca="true" t="shared" si="4" ref="C24:K24">SUM(C22:C23)</f>
        <v>77068535</v>
      </c>
      <c r="D24" s="41">
        <f t="shared" si="4"/>
        <v>-32235170</v>
      </c>
      <c r="E24" s="39">
        <f t="shared" si="4"/>
        <v>138707659</v>
      </c>
      <c r="F24" s="40">
        <f t="shared" si="4"/>
        <v>214264555</v>
      </c>
      <c r="G24" s="42">
        <f t="shared" si="4"/>
        <v>214264555</v>
      </c>
      <c r="H24" s="43">
        <f t="shared" si="4"/>
        <v>176972423</v>
      </c>
      <c r="I24" s="39">
        <f t="shared" si="4"/>
        <v>378986124</v>
      </c>
      <c r="J24" s="40">
        <f t="shared" si="4"/>
        <v>375063759</v>
      </c>
      <c r="K24" s="42">
        <f t="shared" si="4"/>
        <v>465012477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114047823</v>
      </c>
      <c r="C27" s="7">
        <v>119020000</v>
      </c>
      <c r="D27" s="69">
        <v>8897705</v>
      </c>
      <c r="E27" s="70">
        <v>134986392</v>
      </c>
      <c r="F27" s="7">
        <v>135686392</v>
      </c>
      <c r="G27" s="71">
        <v>135686392</v>
      </c>
      <c r="H27" s="72">
        <v>177261299</v>
      </c>
      <c r="I27" s="70">
        <v>494548098</v>
      </c>
      <c r="J27" s="7">
        <v>450890668</v>
      </c>
      <c r="K27" s="71">
        <v>506689812</v>
      </c>
    </row>
    <row r="28" spans="1:11" ht="12.75">
      <c r="A28" s="73" t="s">
        <v>34</v>
      </c>
      <c r="B28" s="6">
        <v>114047823</v>
      </c>
      <c r="C28" s="6">
        <v>119020000</v>
      </c>
      <c r="D28" s="23">
        <v>8226942</v>
      </c>
      <c r="E28" s="24">
        <v>124025106</v>
      </c>
      <c r="F28" s="6">
        <v>124025106</v>
      </c>
      <c r="G28" s="25">
        <v>124025106</v>
      </c>
      <c r="H28" s="26">
        <v>174151710</v>
      </c>
      <c r="I28" s="24">
        <v>334718400</v>
      </c>
      <c r="J28" s="6">
        <v>278798752</v>
      </c>
      <c r="K28" s="25">
        <v>352194402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670763</v>
      </c>
      <c r="E31" s="24">
        <v>0</v>
      </c>
      <c r="F31" s="6">
        <v>700000</v>
      </c>
      <c r="G31" s="25">
        <v>700000</v>
      </c>
      <c r="H31" s="26">
        <v>412811</v>
      </c>
      <c r="I31" s="24">
        <v>5960000</v>
      </c>
      <c r="J31" s="6">
        <v>6281840</v>
      </c>
      <c r="K31" s="25">
        <v>6608493</v>
      </c>
    </row>
    <row r="32" spans="1:11" ht="12.75">
      <c r="A32" s="33" t="s">
        <v>37</v>
      </c>
      <c r="B32" s="7">
        <f>SUM(B28:B31)</f>
        <v>114047823</v>
      </c>
      <c r="C32" s="7">
        <f aca="true" t="shared" si="5" ref="C32:K32">SUM(C28:C31)</f>
        <v>119020000</v>
      </c>
      <c r="D32" s="69">
        <f t="shared" si="5"/>
        <v>8897705</v>
      </c>
      <c r="E32" s="70">
        <f t="shared" si="5"/>
        <v>124025106</v>
      </c>
      <c r="F32" s="7">
        <f t="shared" si="5"/>
        <v>124725106</v>
      </c>
      <c r="G32" s="71">
        <f t="shared" si="5"/>
        <v>124725106</v>
      </c>
      <c r="H32" s="72">
        <f t="shared" si="5"/>
        <v>174564521</v>
      </c>
      <c r="I32" s="70">
        <f t="shared" si="5"/>
        <v>340678400</v>
      </c>
      <c r="J32" s="7">
        <f t="shared" si="5"/>
        <v>285080592</v>
      </c>
      <c r="K32" s="71">
        <f t="shared" si="5"/>
        <v>358802895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137781185</v>
      </c>
      <c r="C35" s="6">
        <v>206383164</v>
      </c>
      <c r="D35" s="23">
        <v>-5127460</v>
      </c>
      <c r="E35" s="24">
        <v>321303107</v>
      </c>
      <c r="F35" s="6">
        <v>-55333324</v>
      </c>
      <c r="G35" s="25">
        <v>-55333324</v>
      </c>
      <c r="H35" s="26">
        <v>72680334</v>
      </c>
      <c r="I35" s="24">
        <v>73811994</v>
      </c>
      <c r="J35" s="6">
        <v>221439606</v>
      </c>
      <c r="K35" s="25">
        <v>254944124</v>
      </c>
    </row>
    <row r="36" spans="1:11" ht="12.75">
      <c r="A36" s="22" t="s">
        <v>40</v>
      </c>
      <c r="B36" s="6">
        <v>1063004489</v>
      </c>
      <c r="C36" s="6">
        <v>1115713546</v>
      </c>
      <c r="D36" s="23">
        <v>1813208</v>
      </c>
      <c r="E36" s="24">
        <v>93765891</v>
      </c>
      <c r="F36" s="6">
        <v>94465891</v>
      </c>
      <c r="G36" s="25">
        <v>94465891</v>
      </c>
      <c r="H36" s="26">
        <v>157502333</v>
      </c>
      <c r="I36" s="24">
        <v>1362829378</v>
      </c>
      <c r="J36" s="6">
        <v>1303295274</v>
      </c>
      <c r="K36" s="25">
        <v>1379047294</v>
      </c>
    </row>
    <row r="37" spans="1:11" ht="12.75">
      <c r="A37" s="22" t="s">
        <v>41</v>
      </c>
      <c r="B37" s="6">
        <v>218237851</v>
      </c>
      <c r="C37" s="6">
        <v>249519051</v>
      </c>
      <c r="D37" s="23">
        <v>28920918</v>
      </c>
      <c r="E37" s="24">
        <v>276361171</v>
      </c>
      <c r="F37" s="6">
        <v>276361171</v>
      </c>
      <c r="G37" s="25">
        <v>276361171</v>
      </c>
      <c r="H37" s="26">
        <v>46272753</v>
      </c>
      <c r="I37" s="24">
        <v>221185920</v>
      </c>
      <c r="J37" s="6">
        <v>227378957</v>
      </c>
      <c r="K37" s="25">
        <v>250434331</v>
      </c>
    </row>
    <row r="38" spans="1:11" ht="12.75">
      <c r="A38" s="22" t="s">
        <v>42</v>
      </c>
      <c r="B38" s="6">
        <v>40734845</v>
      </c>
      <c r="C38" s="6">
        <v>46114897</v>
      </c>
      <c r="D38" s="23">
        <v>0</v>
      </c>
      <c r="E38" s="24">
        <v>0</v>
      </c>
      <c r="F38" s="6">
        <v>0</v>
      </c>
      <c r="G38" s="25">
        <v>0</v>
      </c>
      <c r="H38" s="26">
        <v>6937491</v>
      </c>
      <c r="I38" s="24">
        <v>0</v>
      </c>
      <c r="J38" s="6">
        <v>0</v>
      </c>
      <c r="K38" s="25">
        <v>-60</v>
      </c>
    </row>
    <row r="39" spans="1:11" ht="12.75">
      <c r="A39" s="22" t="s">
        <v>43</v>
      </c>
      <c r="B39" s="6">
        <v>941812978</v>
      </c>
      <c r="C39" s="6">
        <v>1026462762</v>
      </c>
      <c r="D39" s="23">
        <v>0</v>
      </c>
      <c r="E39" s="24">
        <v>168</v>
      </c>
      <c r="F39" s="6">
        <v>-451493159</v>
      </c>
      <c r="G39" s="25">
        <v>-451493159</v>
      </c>
      <c r="H39" s="26">
        <v>0</v>
      </c>
      <c r="I39" s="24">
        <v>836469328</v>
      </c>
      <c r="J39" s="6">
        <v>922292164</v>
      </c>
      <c r="K39" s="25">
        <v>918544674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119620579</v>
      </c>
      <c r="C42" s="6">
        <v>121932537</v>
      </c>
      <c r="D42" s="23">
        <v>-31609834</v>
      </c>
      <c r="E42" s="24">
        <v>-359904713</v>
      </c>
      <c r="F42" s="6">
        <v>-376873261</v>
      </c>
      <c r="G42" s="25">
        <v>-376873261</v>
      </c>
      <c r="H42" s="26">
        <v>-396420859</v>
      </c>
      <c r="I42" s="24">
        <v>-426641864</v>
      </c>
      <c r="J42" s="6">
        <v>-409825344</v>
      </c>
      <c r="K42" s="25">
        <v>-434066693</v>
      </c>
    </row>
    <row r="43" spans="1:11" ht="12.75">
      <c r="A43" s="22" t="s">
        <v>46</v>
      </c>
      <c r="B43" s="6">
        <v>-120905398</v>
      </c>
      <c r="C43" s="6">
        <v>-120367682</v>
      </c>
      <c r="D43" s="23">
        <v>7084497</v>
      </c>
      <c r="E43" s="24">
        <v>-7084497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-2249872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8655</v>
      </c>
      <c r="I44" s="24">
        <v>46479</v>
      </c>
      <c r="J44" s="6">
        <v>2321</v>
      </c>
      <c r="K44" s="25">
        <v>2415</v>
      </c>
    </row>
    <row r="45" spans="1:11" ht="12.75">
      <c r="A45" s="33" t="s">
        <v>48</v>
      </c>
      <c r="B45" s="7">
        <v>398284</v>
      </c>
      <c r="C45" s="7">
        <v>1963139</v>
      </c>
      <c r="D45" s="69">
        <v>-24525337</v>
      </c>
      <c r="E45" s="70">
        <v>-366989210</v>
      </c>
      <c r="F45" s="7">
        <v>-376873261</v>
      </c>
      <c r="G45" s="71">
        <v>-376873261</v>
      </c>
      <c r="H45" s="72">
        <v>-396836427</v>
      </c>
      <c r="I45" s="70">
        <v>-408836547</v>
      </c>
      <c r="J45" s="7">
        <v>-391089731</v>
      </c>
      <c r="K45" s="71">
        <v>-425170976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3857711</v>
      </c>
      <c r="C48" s="6">
        <v>2293433</v>
      </c>
      <c r="D48" s="23">
        <v>10178893</v>
      </c>
      <c r="E48" s="24">
        <v>337822919</v>
      </c>
      <c r="F48" s="6">
        <v>-24130612</v>
      </c>
      <c r="G48" s="25">
        <v>-24130612</v>
      </c>
      <c r="H48" s="26">
        <v>4612233</v>
      </c>
      <c r="I48" s="24">
        <v>17758838</v>
      </c>
      <c r="J48" s="6">
        <v>18733292</v>
      </c>
      <c r="K48" s="25">
        <v>8893370</v>
      </c>
    </row>
    <row r="49" spans="1:11" ht="12.75">
      <c r="A49" s="22" t="s">
        <v>51</v>
      </c>
      <c r="B49" s="6">
        <f>+B75</f>
        <v>181945606.32037863</v>
      </c>
      <c r="C49" s="6">
        <f aca="true" t="shared" si="6" ref="C49:K49">+C75</f>
        <v>123974402.98353525</v>
      </c>
      <c r="D49" s="23">
        <f t="shared" si="6"/>
        <v>28920918</v>
      </c>
      <c r="E49" s="24">
        <f t="shared" si="6"/>
        <v>279861171</v>
      </c>
      <c r="F49" s="6">
        <f t="shared" si="6"/>
        <v>1188609314</v>
      </c>
      <c r="G49" s="25">
        <f t="shared" si="6"/>
        <v>1188609314</v>
      </c>
      <c r="H49" s="26">
        <f t="shared" si="6"/>
        <v>34050316</v>
      </c>
      <c r="I49" s="24">
        <f t="shared" si="6"/>
        <v>108784000</v>
      </c>
      <c r="J49" s="6">
        <f t="shared" si="6"/>
        <v>143204000</v>
      </c>
      <c r="K49" s="25">
        <f t="shared" si="6"/>
        <v>146212422</v>
      </c>
    </row>
    <row r="50" spans="1:11" ht="12.75">
      <c r="A50" s="33" t="s">
        <v>52</v>
      </c>
      <c r="B50" s="7">
        <f>+B48-B49</f>
        <v>-178087895.32037863</v>
      </c>
      <c r="C50" s="7">
        <f aca="true" t="shared" si="7" ref="C50:K50">+C48-C49</f>
        <v>-121680969.98353525</v>
      </c>
      <c r="D50" s="69">
        <f t="shared" si="7"/>
        <v>-18742025</v>
      </c>
      <c r="E50" s="70">
        <f t="shared" si="7"/>
        <v>57961748</v>
      </c>
      <c r="F50" s="7">
        <f t="shared" si="7"/>
        <v>-1212739926</v>
      </c>
      <c r="G50" s="71">
        <f t="shared" si="7"/>
        <v>-1212739926</v>
      </c>
      <c r="H50" s="72">
        <f t="shared" si="7"/>
        <v>-29438083</v>
      </c>
      <c r="I50" s="70">
        <f t="shared" si="7"/>
        <v>-91025162</v>
      </c>
      <c r="J50" s="7">
        <f t="shared" si="7"/>
        <v>-124470708</v>
      </c>
      <c r="K50" s="71">
        <f t="shared" si="7"/>
        <v>-137319052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976514823</v>
      </c>
      <c r="C53" s="6">
        <v>1114741703</v>
      </c>
      <c r="D53" s="23">
        <v>8897705</v>
      </c>
      <c r="E53" s="24">
        <v>93765891</v>
      </c>
      <c r="F53" s="6">
        <v>94465891</v>
      </c>
      <c r="G53" s="25">
        <v>94465891</v>
      </c>
      <c r="H53" s="26">
        <v>240196138</v>
      </c>
      <c r="I53" s="24">
        <v>1362829378</v>
      </c>
      <c r="J53" s="6">
        <v>1303295274</v>
      </c>
      <c r="K53" s="25">
        <v>1379047284</v>
      </c>
    </row>
    <row r="54" spans="1:11" ht="12.75">
      <c r="A54" s="22" t="s">
        <v>55</v>
      </c>
      <c r="B54" s="6">
        <v>40980017</v>
      </c>
      <c r="C54" s="6">
        <v>46738653</v>
      </c>
      <c r="D54" s="23">
        <v>0</v>
      </c>
      <c r="E54" s="24">
        <v>41220501</v>
      </c>
      <c r="F54" s="6">
        <v>41220501</v>
      </c>
      <c r="G54" s="25">
        <v>41220501</v>
      </c>
      <c r="H54" s="26">
        <v>46895324</v>
      </c>
      <c r="I54" s="24">
        <v>45363967</v>
      </c>
      <c r="J54" s="6">
        <v>47809621</v>
      </c>
      <c r="K54" s="25">
        <v>50387133</v>
      </c>
    </row>
    <row r="55" spans="1:11" ht="12.75">
      <c r="A55" s="22" t="s">
        <v>56</v>
      </c>
      <c r="B55" s="6">
        <v>0</v>
      </c>
      <c r="C55" s="6">
        <v>0</v>
      </c>
      <c r="D55" s="23">
        <v>8226942</v>
      </c>
      <c r="E55" s="24">
        <v>110025058</v>
      </c>
      <c r="F55" s="6">
        <v>104956777</v>
      </c>
      <c r="G55" s="25">
        <v>104956777</v>
      </c>
      <c r="H55" s="26">
        <v>141677695</v>
      </c>
      <c r="I55" s="24">
        <v>153934698</v>
      </c>
      <c r="J55" s="6">
        <v>165878856</v>
      </c>
      <c r="K55" s="25">
        <v>147959534</v>
      </c>
    </row>
    <row r="56" spans="1:11" ht="12.75">
      <c r="A56" s="22" t="s">
        <v>57</v>
      </c>
      <c r="B56" s="6">
        <v>21723805</v>
      </c>
      <c r="C56" s="6">
        <v>0</v>
      </c>
      <c r="D56" s="23">
        <v>1120756</v>
      </c>
      <c r="E56" s="24">
        <v>15426575</v>
      </c>
      <c r="F56" s="6">
        <v>13446023</v>
      </c>
      <c r="G56" s="25">
        <v>13446023</v>
      </c>
      <c r="H56" s="26">
        <v>21065104</v>
      </c>
      <c r="I56" s="24">
        <v>65446333</v>
      </c>
      <c r="J56" s="6">
        <v>49419718</v>
      </c>
      <c r="K56" s="25">
        <v>54932171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3</v>
      </c>
      <c r="K59" s="25">
        <v>4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5686200</v>
      </c>
      <c r="F60" s="6">
        <v>5686200</v>
      </c>
      <c r="G60" s="25">
        <v>5686200</v>
      </c>
      <c r="H60" s="26">
        <v>0</v>
      </c>
      <c r="I60" s="24">
        <v>2000000</v>
      </c>
      <c r="J60" s="6">
        <v>843200</v>
      </c>
      <c r="K60" s="25">
        <v>888734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14196</v>
      </c>
      <c r="C62" s="98">
        <v>14196</v>
      </c>
      <c r="D62" s="99">
        <v>0</v>
      </c>
      <c r="E62" s="97">
        <v>14196</v>
      </c>
      <c r="F62" s="98">
        <v>14196</v>
      </c>
      <c r="G62" s="99">
        <v>14196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4162</v>
      </c>
      <c r="C63" s="98">
        <v>4162</v>
      </c>
      <c r="D63" s="99">
        <v>0</v>
      </c>
      <c r="E63" s="97">
        <v>4162</v>
      </c>
      <c r="F63" s="98">
        <v>4162</v>
      </c>
      <c r="G63" s="99">
        <v>4162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23312</v>
      </c>
      <c r="C64" s="98">
        <v>23312</v>
      </c>
      <c r="D64" s="99">
        <v>0</v>
      </c>
      <c r="E64" s="97">
        <v>23312</v>
      </c>
      <c r="F64" s="98">
        <v>23312</v>
      </c>
      <c r="G64" s="99">
        <v>23312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38495</v>
      </c>
      <c r="C65" s="98">
        <v>38495</v>
      </c>
      <c r="D65" s="99">
        <v>0</v>
      </c>
      <c r="E65" s="97">
        <v>38495</v>
      </c>
      <c r="F65" s="98">
        <v>38495</v>
      </c>
      <c r="G65" s="99">
        <v>38495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0.2529183993302019</v>
      </c>
      <c r="C70" s="5">
        <f aca="true" t="shared" si="8" ref="C70:K70">IF(ISERROR(C71/C72),0,(C71/C72))</f>
        <v>0.5638057807441779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35568478</v>
      </c>
      <c r="C71" s="2">
        <f aca="true" t="shared" si="9" ref="C71:K71">+C83</f>
        <v>81472146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140632228</v>
      </c>
      <c r="C72" s="2">
        <f aca="true" t="shared" si="10" ref="C72:K72">+C77</f>
        <v>144503921</v>
      </c>
      <c r="D72" s="2">
        <f t="shared" si="10"/>
        <v>-4479387</v>
      </c>
      <c r="E72" s="2">
        <f t="shared" si="10"/>
        <v>151971307</v>
      </c>
      <c r="F72" s="2">
        <f t="shared" si="10"/>
        <v>125591751</v>
      </c>
      <c r="G72" s="2">
        <f t="shared" si="10"/>
        <v>125591751</v>
      </c>
      <c r="H72" s="2">
        <f t="shared" si="10"/>
        <v>163328767</v>
      </c>
      <c r="I72" s="2">
        <f t="shared" si="10"/>
        <v>198089989</v>
      </c>
      <c r="J72" s="2">
        <f t="shared" si="10"/>
        <v>211336929</v>
      </c>
      <c r="K72" s="2">
        <f t="shared" si="10"/>
        <v>225699530</v>
      </c>
    </row>
    <row r="73" spans="1:11" ht="12.75" hidden="1">
      <c r="A73" s="2" t="s">
        <v>103</v>
      </c>
      <c r="B73" s="2">
        <f>+B74</f>
        <v>-17486754.999999993</v>
      </c>
      <c r="C73" s="2">
        <f aca="true" t="shared" si="11" ref="C73:K73">+(C78+C80+C81+C82)-(B78+B80+B81+B82)</f>
        <v>69725434</v>
      </c>
      <c r="D73" s="2">
        <f t="shared" si="11"/>
        <v>-223838331</v>
      </c>
      <c r="E73" s="2">
        <f t="shared" si="11"/>
        <v>5871038</v>
      </c>
      <c r="F73" s="2">
        <f>+(F78+F80+F81+F82)-(D78+D80+D81+D82)</f>
        <v>-8811862</v>
      </c>
      <c r="G73" s="2">
        <f>+(G78+G80+G81+G82)-(D78+D80+D81+D82)</f>
        <v>-8811862</v>
      </c>
      <c r="H73" s="2">
        <f>+(H78+H80+H81+H82)-(D78+D80+D81+D82)</f>
        <v>90433008</v>
      </c>
      <c r="I73" s="2">
        <f>+(I78+I80+I81+I82)-(E78+E80+E81+E82)</f>
        <v>60362968</v>
      </c>
      <c r="J73" s="2">
        <f t="shared" si="11"/>
        <v>144883158</v>
      </c>
      <c r="K73" s="2">
        <f t="shared" si="11"/>
        <v>35226885</v>
      </c>
    </row>
    <row r="74" spans="1:11" ht="12.75" hidden="1">
      <c r="A74" s="2" t="s">
        <v>104</v>
      </c>
      <c r="B74" s="2">
        <f>+TREND(C74:E74)</f>
        <v>-17486754.999999993</v>
      </c>
      <c r="C74" s="2">
        <f>+C73</f>
        <v>69725434</v>
      </c>
      <c r="D74" s="2">
        <f aca="true" t="shared" si="12" ref="D74:K74">+D73</f>
        <v>-223838331</v>
      </c>
      <c r="E74" s="2">
        <f t="shared" si="12"/>
        <v>5871038</v>
      </c>
      <c r="F74" s="2">
        <f t="shared" si="12"/>
        <v>-8811862</v>
      </c>
      <c r="G74" s="2">
        <f t="shared" si="12"/>
        <v>-8811862</v>
      </c>
      <c r="H74" s="2">
        <f t="shared" si="12"/>
        <v>90433008</v>
      </c>
      <c r="I74" s="2">
        <f t="shared" si="12"/>
        <v>60362968</v>
      </c>
      <c r="J74" s="2">
        <f t="shared" si="12"/>
        <v>144883158</v>
      </c>
      <c r="K74" s="2">
        <f t="shared" si="12"/>
        <v>35226885</v>
      </c>
    </row>
    <row r="75" spans="1:11" ht="12.75" hidden="1">
      <c r="A75" s="2" t="s">
        <v>105</v>
      </c>
      <c r="B75" s="2">
        <f>+B84-(((B80+B81+B78)*B70)-B79)</f>
        <v>181945606.32037863</v>
      </c>
      <c r="C75" s="2">
        <f aca="true" t="shared" si="13" ref="C75:K75">+C84-(((C80+C81+C78)*C70)-C79)</f>
        <v>123974402.98353525</v>
      </c>
      <c r="D75" s="2">
        <f t="shared" si="13"/>
        <v>28920918</v>
      </c>
      <c r="E75" s="2">
        <f t="shared" si="13"/>
        <v>279861171</v>
      </c>
      <c r="F75" s="2">
        <f t="shared" si="13"/>
        <v>1188609314</v>
      </c>
      <c r="G75" s="2">
        <f t="shared" si="13"/>
        <v>1188609314</v>
      </c>
      <c r="H75" s="2">
        <f t="shared" si="13"/>
        <v>34050316</v>
      </c>
      <c r="I75" s="2">
        <f t="shared" si="13"/>
        <v>108784000</v>
      </c>
      <c r="J75" s="2">
        <f t="shared" si="13"/>
        <v>143204000</v>
      </c>
      <c r="K75" s="2">
        <f t="shared" si="13"/>
        <v>146212422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140632228</v>
      </c>
      <c r="C77" s="3">
        <v>144503921</v>
      </c>
      <c r="D77" s="3">
        <v>-4479387</v>
      </c>
      <c r="E77" s="3">
        <v>151971307</v>
      </c>
      <c r="F77" s="3">
        <v>125591751</v>
      </c>
      <c r="G77" s="3">
        <v>125591751</v>
      </c>
      <c r="H77" s="3">
        <v>163328767</v>
      </c>
      <c r="I77" s="3">
        <v>198089989</v>
      </c>
      <c r="J77" s="3">
        <v>211336929</v>
      </c>
      <c r="K77" s="3">
        <v>225699530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215037390</v>
      </c>
      <c r="C79" s="3">
        <v>235540155</v>
      </c>
      <c r="D79" s="3">
        <v>28920918</v>
      </c>
      <c r="E79" s="3">
        <v>276361171</v>
      </c>
      <c r="F79" s="3">
        <v>276361171</v>
      </c>
      <c r="G79" s="3">
        <v>276361171</v>
      </c>
      <c r="H79" s="3">
        <v>34050316</v>
      </c>
      <c r="I79" s="3">
        <v>195376000</v>
      </c>
      <c r="J79" s="3">
        <v>200278000</v>
      </c>
      <c r="K79" s="3">
        <v>221978422</v>
      </c>
    </row>
    <row r="80" spans="1:11" ht="13.5" hidden="1">
      <c r="A80" s="1" t="s">
        <v>69</v>
      </c>
      <c r="B80" s="3">
        <v>38480674</v>
      </c>
      <c r="C80" s="3">
        <v>46852132</v>
      </c>
      <c r="D80" s="3">
        <v>-25686738</v>
      </c>
      <c r="E80" s="3">
        <v>27662301</v>
      </c>
      <c r="F80" s="3">
        <v>27662301</v>
      </c>
      <c r="G80" s="3">
        <v>27662301</v>
      </c>
      <c r="H80" s="3">
        <v>51004633</v>
      </c>
      <c r="I80" s="3">
        <v>32370280</v>
      </c>
      <c r="J80" s="3">
        <v>34687528</v>
      </c>
      <c r="K80" s="3">
        <v>34687788</v>
      </c>
    </row>
    <row r="81" spans="1:11" ht="13.5" hidden="1">
      <c r="A81" s="1" t="s">
        <v>70</v>
      </c>
      <c r="B81" s="3">
        <v>92359090</v>
      </c>
      <c r="C81" s="3">
        <v>151027627</v>
      </c>
      <c r="D81" s="3">
        <v>3295888</v>
      </c>
      <c r="E81" s="3">
        <v>-44182113</v>
      </c>
      <c r="F81" s="3">
        <v>-58865013</v>
      </c>
      <c r="G81" s="3">
        <v>-58865013</v>
      </c>
      <c r="H81" s="3">
        <v>17099690</v>
      </c>
      <c r="I81" s="3">
        <v>11472876</v>
      </c>
      <c r="J81" s="3">
        <v>154038786</v>
      </c>
      <c r="K81" s="3">
        <v>189265411</v>
      </c>
    </row>
    <row r="82" spans="1:11" ht="13.5" hidden="1">
      <c r="A82" s="1" t="s">
        <v>71</v>
      </c>
      <c r="B82" s="3">
        <v>882283</v>
      </c>
      <c r="C82" s="3">
        <v>3567722</v>
      </c>
      <c r="D82" s="3">
        <v>0</v>
      </c>
      <c r="E82" s="3">
        <v>0</v>
      </c>
      <c r="F82" s="3">
        <v>0</v>
      </c>
      <c r="G82" s="3">
        <v>0</v>
      </c>
      <c r="H82" s="3">
        <v>-62165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35568478</v>
      </c>
      <c r="C83" s="3">
        <v>81472146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3500000</v>
      </c>
      <c r="F84" s="3">
        <v>912248143</v>
      </c>
      <c r="G84" s="3">
        <v>912248143</v>
      </c>
      <c r="H84" s="3">
        <v>0</v>
      </c>
      <c r="I84" s="3">
        <v>-86592000</v>
      </c>
      <c r="J84" s="3">
        <v>-57074000</v>
      </c>
      <c r="K84" s="3">
        <v>-75766000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370132721</v>
      </c>
      <c r="D5" s="23">
        <v>466134060</v>
      </c>
      <c r="E5" s="24">
        <v>602531007</v>
      </c>
      <c r="F5" s="6">
        <v>606531007</v>
      </c>
      <c r="G5" s="25">
        <v>606531007</v>
      </c>
      <c r="H5" s="26">
        <v>631718770</v>
      </c>
      <c r="I5" s="24">
        <v>642359999</v>
      </c>
      <c r="J5" s="6">
        <v>677047440</v>
      </c>
      <c r="K5" s="25">
        <v>713608001</v>
      </c>
    </row>
    <row r="6" spans="1:11" ht="12.75">
      <c r="A6" s="22" t="s">
        <v>19</v>
      </c>
      <c r="B6" s="6">
        <v>0</v>
      </c>
      <c r="C6" s="6">
        <v>966313850</v>
      </c>
      <c r="D6" s="23">
        <v>1088909698</v>
      </c>
      <c r="E6" s="24">
        <v>1178525029</v>
      </c>
      <c r="F6" s="6">
        <v>1204525029</v>
      </c>
      <c r="G6" s="25">
        <v>1204525029</v>
      </c>
      <c r="H6" s="26">
        <v>1241828082</v>
      </c>
      <c r="I6" s="24">
        <v>1384976956</v>
      </c>
      <c r="J6" s="6">
        <v>1492119988</v>
      </c>
      <c r="K6" s="25">
        <v>1602054518</v>
      </c>
    </row>
    <row r="7" spans="1:11" ht="12.75">
      <c r="A7" s="22" t="s">
        <v>20</v>
      </c>
      <c r="B7" s="6">
        <v>0</v>
      </c>
      <c r="C7" s="6">
        <v>2637910</v>
      </c>
      <c r="D7" s="23">
        <v>8581381</v>
      </c>
      <c r="E7" s="24">
        <v>1740335</v>
      </c>
      <c r="F7" s="6">
        <v>5740335</v>
      </c>
      <c r="G7" s="25">
        <v>5740335</v>
      </c>
      <c r="H7" s="26">
        <v>7382508</v>
      </c>
      <c r="I7" s="24">
        <v>6328720</v>
      </c>
      <c r="J7" s="6">
        <v>6977413</v>
      </c>
      <c r="K7" s="25">
        <v>7692599</v>
      </c>
    </row>
    <row r="8" spans="1:11" ht="12.75">
      <c r="A8" s="22" t="s">
        <v>21</v>
      </c>
      <c r="B8" s="6">
        <v>0</v>
      </c>
      <c r="C8" s="6">
        <v>509119084</v>
      </c>
      <c r="D8" s="23">
        <v>776203532</v>
      </c>
      <c r="E8" s="24">
        <v>741060700</v>
      </c>
      <c r="F8" s="6">
        <v>742115700</v>
      </c>
      <c r="G8" s="25">
        <v>742115700</v>
      </c>
      <c r="H8" s="26">
        <v>816078321</v>
      </c>
      <c r="I8" s="24">
        <v>733561000</v>
      </c>
      <c r="J8" s="6">
        <v>796761000</v>
      </c>
      <c r="K8" s="25">
        <v>874460000</v>
      </c>
    </row>
    <row r="9" spans="1:11" ht="12.75">
      <c r="A9" s="22" t="s">
        <v>22</v>
      </c>
      <c r="B9" s="6">
        <v>0</v>
      </c>
      <c r="C9" s="6">
        <v>112222459</v>
      </c>
      <c r="D9" s="23">
        <v>138129198</v>
      </c>
      <c r="E9" s="24">
        <v>276633989</v>
      </c>
      <c r="F9" s="6">
        <v>276633989</v>
      </c>
      <c r="G9" s="25">
        <v>276633989</v>
      </c>
      <c r="H9" s="26">
        <v>148960946</v>
      </c>
      <c r="I9" s="24">
        <v>97340199</v>
      </c>
      <c r="J9" s="6">
        <v>107074215</v>
      </c>
      <c r="K9" s="25">
        <v>117781635</v>
      </c>
    </row>
    <row r="10" spans="1:11" ht="20.25">
      <c r="A10" s="27" t="s">
        <v>95</v>
      </c>
      <c r="B10" s="28">
        <f>SUM(B5:B9)</f>
        <v>0</v>
      </c>
      <c r="C10" s="29">
        <f aca="true" t="shared" si="0" ref="C10:K10">SUM(C5:C9)</f>
        <v>1960426024</v>
      </c>
      <c r="D10" s="30">
        <f t="shared" si="0"/>
        <v>2477957869</v>
      </c>
      <c r="E10" s="28">
        <f t="shared" si="0"/>
        <v>2800491060</v>
      </c>
      <c r="F10" s="29">
        <f t="shared" si="0"/>
        <v>2835546060</v>
      </c>
      <c r="G10" s="31">
        <f t="shared" si="0"/>
        <v>2835546060</v>
      </c>
      <c r="H10" s="32">
        <f t="shared" si="0"/>
        <v>2845968627</v>
      </c>
      <c r="I10" s="28">
        <f t="shared" si="0"/>
        <v>2864566874</v>
      </c>
      <c r="J10" s="29">
        <f t="shared" si="0"/>
        <v>3079980056</v>
      </c>
      <c r="K10" s="31">
        <f t="shared" si="0"/>
        <v>3315596753</v>
      </c>
    </row>
    <row r="11" spans="1:11" ht="12.75">
      <c r="A11" s="22" t="s">
        <v>23</v>
      </c>
      <c r="B11" s="6">
        <v>0</v>
      </c>
      <c r="C11" s="6">
        <v>592745078</v>
      </c>
      <c r="D11" s="23">
        <v>793706302</v>
      </c>
      <c r="E11" s="24">
        <v>887761680</v>
      </c>
      <c r="F11" s="6">
        <v>890761680</v>
      </c>
      <c r="G11" s="25">
        <v>890761680</v>
      </c>
      <c r="H11" s="26">
        <v>936266391</v>
      </c>
      <c r="I11" s="24">
        <v>1010482794</v>
      </c>
      <c r="J11" s="6">
        <v>1075118151</v>
      </c>
      <c r="K11" s="25">
        <v>1146613522</v>
      </c>
    </row>
    <row r="12" spans="1:11" ht="12.75">
      <c r="A12" s="22" t="s">
        <v>24</v>
      </c>
      <c r="B12" s="6">
        <v>0</v>
      </c>
      <c r="C12" s="6">
        <v>30680101</v>
      </c>
      <c r="D12" s="23">
        <v>38421820</v>
      </c>
      <c r="E12" s="24">
        <v>41696435</v>
      </c>
      <c r="F12" s="6">
        <v>41696435</v>
      </c>
      <c r="G12" s="25">
        <v>41696435</v>
      </c>
      <c r="H12" s="26">
        <v>39466129</v>
      </c>
      <c r="I12" s="24">
        <v>43864650</v>
      </c>
      <c r="J12" s="6">
        <v>46277206</v>
      </c>
      <c r="K12" s="25">
        <v>48822448</v>
      </c>
    </row>
    <row r="13" spans="1:11" ht="12.75">
      <c r="A13" s="22" t="s">
        <v>96</v>
      </c>
      <c r="B13" s="6">
        <v>0</v>
      </c>
      <c r="C13" s="6">
        <v>458860648</v>
      </c>
      <c r="D13" s="23">
        <v>502874480</v>
      </c>
      <c r="E13" s="24">
        <v>540556966</v>
      </c>
      <c r="F13" s="6">
        <v>540556966</v>
      </c>
      <c r="G13" s="25">
        <v>540556966</v>
      </c>
      <c r="H13" s="26">
        <v>506468919</v>
      </c>
      <c r="I13" s="24">
        <v>545584877</v>
      </c>
      <c r="J13" s="6">
        <v>595964087</v>
      </c>
      <c r="K13" s="25">
        <v>625762233</v>
      </c>
    </row>
    <row r="14" spans="1:11" ht="12.75">
      <c r="A14" s="22" t="s">
        <v>25</v>
      </c>
      <c r="B14" s="6">
        <v>0</v>
      </c>
      <c r="C14" s="6">
        <v>50042988</v>
      </c>
      <c r="D14" s="23">
        <v>66271741</v>
      </c>
      <c r="E14" s="24">
        <v>40038889</v>
      </c>
      <c r="F14" s="6">
        <v>43419343</v>
      </c>
      <c r="G14" s="25">
        <v>43419343</v>
      </c>
      <c r="H14" s="26">
        <v>90665330</v>
      </c>
      <c r="I14" s="24">
        <v>45677147</v>
      </c>
      <c r="J14" s="6">
        <v>48143717</v>
      </c>
      <c r="K14" s="25">
        <v>50743473</v>
      </c>
    </row>
    <row r="15" spans="1:11" ht="12.75">
      <c r="A15" s="22" t="s">
        <v>26</v>
      </c>
      <c r="B15" s="6">
        <v>0</v>
      </c>
      <c r="C15" s="6">
        <v>663975624</v>
      </c>
      <c r="D15" s="23">
        <v>753527657</v>
      </c>
      <c r="E15" s="24">
        <v>791754739</v>
      </c>
      <c r="F15" s="6">
        <v>774511244</v>
      </c>
      <c r="G15" s="25">
        <v>774511244</v>
      </c>
      <c r="H15" s="26">
        <v>796645302</v>
      </c>
      <c r="I15" s="24">
        <v>893674318</v>
      </c>
      <c r="J15" s="6">
        <v>956163787</v>
      </c>
      <c r="K15" s="25">
        <v>1024271517</v>
      </c>
    </row>
    <row r="16" spans="1:11" ht="12.75">
      <c r="A16" s="22" t="s">
        <v>21</v>
      </c>
      <c r="B16" s="6">
        <v>0</v>
      </c>
      <c r="C16" s="6">
        <v>39270699</v>
      </c>
      <c r="D16" s="23">
        <v>31911684</v>
      </c>
      <c r="E16" s="24">
        <v>35309620</v>
      </c>
      <c r="F16" s="6">
        <v>28749620</v>
      </c>
      <c r="G16" s="25">
        <v>28749620</v>
      </c>
      <c r="H16" s="26">
        <v>42502984</v>
      </c>
      <c r="I16" s="24">
        <v>32669592</v>
      </c>
      <c r="J16" s="6">
        <v>34580282</v>
      </c>
      <c r="K16" s="25">
        <v>36733577</v>
      </c>
    </row>
    <row r="17" spans="1:11" ht="12.75">
      <c r="A17" s="22" t="s">
        <v>27</v>
      </c>
      <c r="B17" s="6">
        <v>0</v>
      </c>
      <c r="C17" s="6">
        <v>906138419</v>
      </c>
      <c r="D17" s="23">
        <v>922756110</v>
      </c>
      <c r="E17" s="24">
        <v>873161156</v>
      </c>
      <c r="F17" s="6">
        <v>869259915</v>
      </c>
      <c r="G17" s="25">
        <v>869259915</v>
      </c>
      <c r="H17" s="26">
        <v>1064427988</v>
      </c>
      <c r="I17" s="24">
        <v>677973060</v>
      </c>
      <c r="J17" s="6">
        <v>622939944</v>
      </c>
      <c r="K17" s="25">
        <v>593090333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2741713557</v>
      </c>
      <c r="D18" s="36">
        <f t="shared" si="1"/>
        <v>3109469794</v>
      </c>
      <c r="E18" s="34">
        <f t="shared" si="1"/>
        <v>3210279485</v>
      </c>
      <c r="F18" s="35">
        <f t="shared" si="1"/>
        <v>3188955203</v>
      </c>
      <c r="G18" s="37">
        <f t="shared" si="1"/>
        <v>3188955203</v>
      </c>
      <c r="H18" s="38">
        <f t="shared" si="1"/>
        <v>3476443043</v>
      </c>
      <c r="I18" s="34">
        <f t="shared" si="1"/>
        <v>3249926438</v>
      </c>
      <c r="J18" s="35">
        <f t="shared" si="1"/>
        <v>3379187174</v>
      </c>
      <c r="K18" s="37">
        <f t="shared" si="1"/>
        <v>3526037103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-781287533</v>
      </c>
      <c r="D19" s="41">
        <f t="shared" si="2"/>
        <v>-631511925</v>
      </c>
      <c r="E19" s="39">
        <f t="shared" si="2"/>
        <v>-409788425</v>
      </c>
      <c r="F19" s="40">
        <f t="shared" si="2"/>
        <v>-353409143</v>
      </c>
      <c r="G19" s="42">
        <f t="shared" si="2"/>
        <v>-353409143</v>
      </c>
      <c r="H19" s="43">
        <f t="shared" si="2"/>
        <v>-630474416</v>
      </c>
      <c r="I19" s="39">
        <f t="shared" si="2"/>
        <v>-385359564</v>
      </c>
      <c r="J19" s="40">
        <f t="shared" si="2"/>
        <v>-299207118</v>
      </c>
      <c r="K19" s="42">
        <f t="shared" si="2"/>
        <v>-210440350</v>
      </c>
    </row>
    <row r="20" spans="1:11" ht="20.25">
      <c r="A20" s="44" t="s">
        <v>30</v>
      </c>
      <c r="B20" s="45">
        <v>0</v>
      </c>
      <c r="C20" s="46">
        <v>629230211</v>
      </c>
      <c r="D20" s="47">
        <v>443779695</v>
      </c>
      <c r="E20" s="45">
        <v>536992301</v>
      </c>
      <c r="F20" s="46">
        <v>604413996</v>
      </c>
      <c r="G20" s="48">
        <v>604413996</v>
      </c>
      <c r="H20" s="49">
        <v>418601204</v>
      </c>
      <c r="I20" s="45">
        <v>582682000</v>
      </c>
      <c r="J20" s="46">
        <v>622246000</v>
      </c>
      <c r="K20" s="48">
        <v>677727000</v>
      </c>
    </row>
    <row r="21" spans="1:11" ht="12.75">
      <c r="A21" s="22" t="s">
        <v>97</v>
      </c>
      <c r="B21" s="50">
        <v>0</v>
      </c>
      <c r="C21" s="51">
        <v>0</v>
      </c>
      <c r="D21" s="52">
        <v>3242258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0</v>
      </c>
      <c r="C22" s="57">
        <f aca="true" t="shared" si="3" ref="C22:K22">SUM(C19:C21)</f>
        <v>-152057322</v>
      </c>
      <c r="D22" s="58">
        <f t="shared" si="3"/>
        <v>-184489972</v>
      </c>
      <c r="E22" s="56">
        <f t="shared" si="3"/>
        <v>127203876</v>
      </c>
      <c r="F22" s="57">
        <f t="shared" si="3"/>
        <v>251004853</v>
      </c>
      <c r="G22" s="59">
        <f t="shared" si="3"/>
        <v>251004853</v>
      </c>
      <c r="H22" s="60">
        <f t="shared" si="3"/>
        <v>-211873212</v>
      </c>
      <c r="I22" s="56">
        <f t="shared" si="3"/>
        <v>197322436</v>
      </c>
      <c r="J22" s="57">
        <f t="shared" si="3"/>
        <v>323038882</v>
      </c>
      <c r="K22" s="59">
        <f t="shared" si="3"/>
        <v>467286650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-152057322</v>
      </c>
      <c r="D24" s="41">
        <f t="shared" si="4"/>
        <v>-184489972</v>
      </c>
      <c r="E24" s="39">
        <f t="shared" si="4"/>
        <v>127203876</v>
      </c>
      <c r="F24" s="40">
        <f t="shared" si="4"/>
        <v>251004853</v>
      </c>
      <c r="G24" s="42">
        <f t="shared" si="4"/>
        <v>251004853</v>
      </c>
      <c r="H24" s="43">
        <f t="shared" si="4"/>
        <v>-211873212</v>
      </c>
      <c r="I24" s="39">
        <f t="shared" si="4"/>
        <v>197322436</v>
      </c>
      <c r="J24" s="40">
        <f t="shared" si="4"/>
        <v>323038882</v>
      </c>
      <c r="K24" s="42">
        <f t="shared" si="4"/>
        <v>467286650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617698911</v>
      </c>
      <c r="D27" s="69">
        <v>100122791</v>
      </c>
      <c r="E27" s="70">
        <v>630592306</v>
      </c>
      <c r="F27" s="7">
        <v>745574664</v>
      </c>
      <c r="G27" s="71">
        <v>745574664</v>
      </c>
      <c r="H27" s="72">
        <v>153181006</v>
      </c>
      <c r="I27" s="70">
        <v>682362001</v>
      </c>
      <c r="J27" s="7">
        <v>696945997</v>
      </c>
      <c r="K27" s="71">
        <v>771427000</v>
      </c>
    </row>
    <row r="28" spans="1:11" ht="12.75">
      <c r="A28" s="73" t="s">
        <v>34</v>
      </c>
      <c r="B28" s="6">
        <v>0</v>
      </c>
      <c r="C28" s="6">
        <v>509262454</v>
      </c>
      <c r="D28" s="23">
        <v>87462249</v>
      </c>
      <c r="E28" s="24">
        <v>536992306</v>
      </c>
      <c r="F28" s="6">
        <v>604414001</v>
      </c>
      <c r="G28" s="25">
        <v>604414001</v>
      </c>
      <c r="H28" s="26">
        <v>81736440</v>
      </c>
      <c r="I28" s="24">
        <v>580682001</v>
      </c>
      <c r="J28" s="6">
        <v>620245997</v>
      </c>
      <c r="K28" s="25">
        <v>705727000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108436459</v>
      </c>
      <c r="D31" s="23">
        <v>5320067</v>
      </c>
      <c r="E31" s="24">
        <v>93600000</v>
      </c>
      <c r="F31" s="6">
        <v>137725892</v>
      </c>
      <c r="G31" s="25">
        <v>137725892</v>
      </c>
      <c r="H31" s="26">
        <v>75849591</v>
      </c>
      <c r="I31" s="24">
        <v>101680000</v>
      </c>
      <c r="J31" s="6">
        <v>76700000</v>
      </c>
      <c r="K31" s="25">
        <v>65700000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617698913</v>
      </c>
      <c r="D32" s="69">
        <f t="shared" si="5"/>
        <v>92782316</v>
      </c>
      <c r="E32" s="70">
        <f t="shared" si="5"/>
        <v>630592306</v>
      </c>
      <c r="F32" s="7">
        <f t="shared" si="5"/>
        <v>742139893</v>
      </c>
      <c r="G32" s="71">
        <f t="shared" si="5"/>
        <v>742139893</v>
      </c>
      <c r="H32" s="72">
        <f t="shared" si="5"/>
        <v>157586031</v>
      </c>
      <c r="I32" s="70">
        <f t="shared" si="5"/>
        <v>682362001</v>
      </c>
      <c r="J32" s="7">
        <f t="shared" si="5"/>
        <v>696945997</v>
      </c>
      <c r="K32" s="71">
        <f t="shared" si="5"/>
        <v>771427000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419068350</v>
      </c>
      <c r="D35" s="23">
        <v>-39002608</v>
      </c>
      <c r="E35" s="24">
        <v>625975573</v>
      </c>
      <c r="F35" s="6">
        <v>601048644</v>
      </c>
      <c r="G35" s="25">
        <v>601048644</v>
      </c>
      <c r="H35" s="26">
        <v>114510146</v>
      </c>
      <c r="I35" s="24">
        <v>707017591</v>
      </c>
      <c r="J35" s="6">
        <v>860094757</v>
      </c>
      <c r="K35" s="25">
        <v>879658185</v>
      </c>
    </row>
    <row r="36" spans="1:11" ht="12.75">
      <c r="A36" s="22" t="s">
        <v>40</v>
      </c>
      <c r="B36" s="6">
        <v>0</v>
      </c>
      <c r="C36" s="6">
        <v>7589572452</v>
      </c>
      <c r="D36" s="23">
        <v>13721632</v>
      </c>
      <c r="E36" s="24">
        <v>8041096777</v>
      </c>
      <c r="F36" s="6">
        <v>8276297960</v>
      </c>
      <c r="G36" s="25">
        <v>8276297960</v>
      </c>
      <c r="H36" s="26">
        <v>-38960455</v>
      </c>
      <c r="I36" s="24">
        <v>7880129562</v>
      </c>
      <c r="J36" s="6">
        <v>8514210572</v>
      </c>
      <c r="K36" s="25">
        <v>9243191024</v>
      </c>
    </row>
    <row r="37" spans="1:11" ht="12.75">
      <c r="A37" s="22" t="s">
        <v>41</v>
      </c>
      <c r="B37" s="6">
        <v>0</v>
      </c>
      <c r="C37" s="6">
        <v>1538622601</v>
      </c>
      <c r="D37" s="23">
        <v>247394938</v>
      </c>
      <c r="E37" s="24">
        <v>742927037</v>
      </c>
      <c r="F37" s="6">
        <v>742927037</v>
      </c>
      <c r="G37" s="25">
        <v>742927037</v>
      </c>
      <c r="H37" s="26">
        <v>347845846</v>
      </c>
      <c r="I37" s="24">
        <v>989855036</v>
      </c>
      <c r="J37" s="6">
        <v>926709295</v>
      </c>
      <c r="K37" s="25">
        <v>987213949</v>
      </c>
    </row>
    <row r="38" spans="1:11" ht="12.75">
      <c r="A38" s="22" t="s">
        <v>42</v>
      </c>
      <c r="B38" s="6">
        <v>0</v>
      </c>
      <c r="C38" s="6">
        <v>597475994</v>
      </c>
      <c r="D38" s="23">
        <v>-1572198</v>
      </c>
      <c r="E38" s="24">
        <v>552492427</v>
      </c>
      <c r="F38" s="6">
        <v>552492427</v>
      </c>
      <c r="G38" s="25">
        <v>552492427</v>
      </c>
      <c r="H38" s="26">
        <v>15427588</v>
      </c>
      <c r="I38" s="24">
        <v>528816885</v>
      </c>
      <c r="J38" s="6">
        <v>502869550</v>
      </c>
      <c r="K38" s="25">
        <v>470538658</v>
      </c>
    </row>
    <row r="39" spans="1:11" ht="12.75">
      <c r="A39" s="22" t="s">
        <v>43</v>
      </c>
      <c r="B39" s="6">
        <v>0</v>
      </c>
      <c r="C39" s="6">
        <v>5872542207</v>
      </c>
      <c r="D39" s="23">
        <v>-86613793</v>
      </c>
      <c r="E39" s="24">
        <v>7244449010</v>
      </c>
      <c r="F39" s="6">
        <v>7330922287</v>
      </c>
      <c r="G39" s="25">
        <v>7330922287</v>
      </c>
      <c r="H39" s="26">
        <v>-287723754</v>
      </c>
      <c r="I39" s="24">
        <v>7068475232</v>
      </c>
      <c r="J39" s="6">
        <v>7944726484</v>
      </c>
      <c r="K39" s="25">
        <v>8665096602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612275610</v>
      </c>
      <c r="D42" s="23">
        <v>-2441019735</v>
      </c>
      <c r="E42" s="24">
        <v>-2523436459</v>
      </c>
      <c r="F42" s="6">
        <v>-2512911705</v>
      </c>
      <c r="G42" s="25">
        <v>-2512911705</v>
      </c>
      <c r="H42" s="26">
        <v>-2776436478</v>
      </c>
      <c r="I42" s="24">
        <v>-2593706781</v>
      </c>
      <c r="J42" s="6">
        <v>-2666548916</v>
      </c>
      <c r="K42" s="25">
        <v>-2777139327</v>
      </c>
    </row>
    <row r="43" spans="1:11" ht="12.75">
      <c r="A43" s="22" t="s">
        <v>46</v>
      </c>
      <c r="B43" s="6">
        <v>0</v>
      </c>
      <c r="C43" s="6">
        <v>-610543825</v>
      </c>
      <c r="D43" s="23">
        <v>-1886306</v>
      </c>
      <c r="E43" s="24">
        <v>-60696253</v>
      </c>
      <c r="F43" s="6">
        <v>0</v>
      </c>
      <c r="G43" s="25">
        <v>0</v>
      </c>
      <c r="H43" s="26">
        <v>82241366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-4223078</v>
      </c>
      <c r="D44" s="23">
        <v>-40753669</v>
      </c>
      <c r="E44" s="24">
        <v>4798617</v>
      </c>
      <c r="F44" s="6">
        <v>-29302179</v>
      </c>
      <c r="G44" s="25">
        <v>-29302179</v>
      </c>
      <c r="H44" s="26">
        <v>-26107943</v>
      </c>
      <c r="I44" s="24">
        <v>-28150004</v>
      </c>
      <c r="J44" s="6">
        <v>-31604100</v>
      </c>
      <c r="K44" s="25">
        <v>-34825707</v>
      </c>
    </row>
    <row r="45" spans="1:11" ht="12.75">
      <c r="A45" s="33" t="s">
        <v>48</v>
      </c>
      <c r="B45" s="7">
        <v>0</v>
      </c>
      <c r="C45" s="7">
        <v>23864280</v>
      </c>
      <c r="D45" s="69">
        <v>-2476047633</v>
      </c>
      <c r="E45" s="70">
        <v>-2579334095</v>
      </c>
      <c r="F45" s="7">
        <v>-2542213884</v>
      </c>
      <c r="G45" s="71">
        <v>-2542213884</v>
      </c>
      <c r="H45" s="72">
        <v>-2720303055</v>
      </c>
      <c r="I45" s="70">
        <v>-2621856785</v>
      </c>
      <c r="J45" s="7">
        <v>-2698153016</v>
      </c>
      <c r="K45" s="71">
        <v>-2811965034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41124424</v>
      </c>
      <c r="D48" s="23">
        <v>75859145</v>
      </c>
      <c r="E48" s="24">
        <v>178559383</v>
      </c>
      <c r="F48" s="6">
        <v>153632454</v>
      </c>
      <c r="G48" s="25">
        <v>153632454</v>
      </c>
      <c r="H48" s="26">
        <v>14766393</v>
      </c>
      <c r="I48" s="24">
        <v>86697697</v>
      </c>
      <c r="J48" s="6">
        <v>140433347</v>
      </c>
      <c r="K48" s="25">
        <v>165107109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1137993003.4438653</v>
      </c>
      <c r="D49" s="23">
        <f t="shared" si="6"/>
        <v>107465426</v>
      </c>
      <c r="E49" s="24">
        <f t="shared" si="6"/>
        <v>521898502</v>
      </c>
      <c r="F49" s="6">
        <f t="shared" si="6"/>
        <v>521898502</v>
      </c>
      <c r="G49" s="25">
        <f t="shared" si="6"/>
        <v>521898502</v>
      </c>
      <c r="H49" s="26">
        <f t="shared" si="6"/>
        <v>220620851</v>
      </c>
      <c r="I49" s="24">
        <f t="shared" si="6"/>
        <v>762675377</v>
      </c>
      <c r="J49" s="6">
        <f t="shared" si="6"/>
        <v>704777359</v>
      </c>
      <c r="K49" s="25">
        <f t="shared" si="6"/>
        <v>761264818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-1096868579.4438653</v>
      </c>
      <c r="D50" s="69">
        <f t="shared" si="7"/>
        <v>-31606281</v>
      </c>
      <c r="E50" s="70">
        <f t="shared" si="7"/>
        <v>-343339119</v>
      </c>
      <c r="F50" s="7">
        <f t="shared" si="7"/>
        <v>-368266048</v>
      </c>
      <c r="G50" s="71">
        <f t="shared" si="7"/>
        <v>-368266048</v>
      </c>
      <c r="H50" s="72">
        <f t="shared" si="7"/>
        <v>-205854458</v>
      </c>
      <c r="I50" s="70">
        <f t="shared" si="7"/>
        <v>-675977680</v>
      </c>
      <c r="J50" s="7">
        <f t="shared" si="7"/>
        <v>-564344012</v>
      </c>
      <c r="K50" s="71">
        <f t="shared" si="7"/>
        <v>-596157709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7569906895</v>
      </c>
      <c r="D53" s="23">
        <v>-156120524</v>
      </c>
      <c r="E53" s="24">
        <v>7978514218</v>
      </c>
      <c r="F53" s="6">
        <v>8213715401</v>
      </c>
      <c r="G53" s="25">
        <v>8213715401</v>
      </c>
      <c r="H53" s="26">
        <v>111223707</v>
      </c>
      <c r="I53" s="24">
        <v>7880129562</v>
      </c>
      <c r="J53" s="6">
        <v>8514210572</v>
      </c>
      <c r="K53" s="25">
        <v>9243191024</v>
      </c>
    </row>
    <row r="54" spans="1:11" ht="12.75">
      <c r="A54" s="22" t="s">
        <v>55</v>
      </c>
      <c r="B54" s="6">
        <v>0</v>
      </c>
      <c r="C54" s="6">
        <v>458860648</v>
      </c>
      <c r="D54" s="23">
        <v>0</v>
      </c>
      <c r="E54" s="24">
        <v>540556966</v>
      </c>
      <c r="F54" s="6">
        <v>540556966</v>
      </c>
      <c r="G54" s="25">
        <v>540556966</v>
      </c>
      <c r="H54" s="26">
        <v>506468919</v>
      </c>
      <c r="I54" s="24">
        <v>545584877</v>
      </c>
      <c r="J54" s="6">
        <v>595964087</v>
      </c>
      <c r="K54" s="25">
        <v>625762233</v>
      </c>
    </row>
    <row r="55" spans="1:11" ht="12.75">
      <c r="A55" s="22" t="s">
        <v>56</v>
      </c>
      <c r="B55" s="6">
        <v>0</v>
      </c>
      <c r="C55" s="6">
        <v>527504468</v>
      </c>
      <c r="D55" s="23">
        <v>29299263</v>
      </c>
      <c r="E55" s="24">
        <v>198764419</v>
      </c>
      <c r="F55" s="6">
        <v>241329737</v>
      </c>
      <c r="G55" s="25">
        <v>241329737</v>
      </c>
      <c r="H55" s="26">
        <v>32419032</v>
      </c>
      <c r="I55" s="24">
        <v>223557219</v>
      </c>
      <c r="J55" s="6">
        <v>217168370</v>
      </c>
      <c r="K55" s="25">
        <v>274500000</v>
      </c>
    </row>
    <row r="56" spans="1:11" ht="12.75">
      <c r="A56" s="22" t="s">
        <v>57</v>
      </c>
      <c r="B56" s="6">
        <v>0</v>
      </c>
      <c r="C56" s="6">
        <v>0</v>
      </c>
      <c r="D56" s="23">
        <v>41568400</v>
      </c>
      <c r="E56" s="24">
        <v>15837607</v>
      </c>
      <c r="F56" s="6">
        <v>9988768</v>
      </c>
      <c r="G56" s="25">
        <v>9988768</v>
      </c>
      <c r="H56" s="26">
        <v>3901891</v>
      </c>
      <c r="I56" s="24">
        <v>14657344</v>
      </c>
      <c r="J56" s="6">
        <v>12859922</v>
      </c>
      <c r="K56" s="25">
        <v>11679383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194235849</v>
      </c>
      <c r="F59" s="6">
        <v>194360849</v>
      </c>
      <c r="G59" s="25">
        <v>194360849</v>
      </c>
      <c r="H59" s="26">
        <v>194360849</v>
      </c>
      <c r="I59" s="24">
        <v>201310257</v>
      </c>
      <c r="J59" s="6">
        <v>210513943</v>
      </c>
      <c r="K59" s="25">
        <v>220172127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308221281</v>
      </c>
      <c r="F60" s="6">
        <v>308221281</v>
      </c>
      <c r="G60" s="25">
        <v>308221281</v>
      </c>
      <c r="H60" s="26">
        <v>308221281</v>
      </c>
      <c r="I60" s="24">
        <v>155491058</v>
      </c>
      <c r="J60" s="6">
        <v>163518149</v>
      </c>
      <c r="K60" s="25">
        <v>171960232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36849</v>
      </c>
      <c r="D62" s="99">
        <v>36849</v>
      </c>
      <c r="E62" s="97">
        <v>36849</v>
      </c>
      <c r="F62" s="98">
        <v>36849</v>
      </c>
      <c r="G62" s="99">
        <v>36849</v>
      </c>
      <c r="H62" s="100">
        <v>36849</v>
      </c>
      <c r="I62" s="97">
        <v>36849</v>
      </c>
      <c r="J62" s="98">
        <v>36849</v>
      </c>
      <c r="K62" s="99">
        <v>36849</v>
      </c>
    </row>
    <row r="63" spans="1:11" ht="12.75">
      <c r="A63" s="96" t="s">
        <v>63</v>
      </c>
      <c r="B63" s="97">
        <v>0</v>
      </c>
      <c r="C63" s="98">
        <v>0</v>
      </c>
      <c r="D63" s="99">
        <v>17801</v>
      </c>
      <c r="E63" s="97">
        <v>17801</v>
      </c>
      <c r="F63" s="98">
        <v>17801</v>
      </c>
      <c r="G63" s="99">
        <v>17801</v>
      </c>
      <c r="H63" s="100">
        <v>17801</v>
      </c>
      <c r="I63" s="97">
        <v>17801</v>
      </c>
      <c r="J63" s="98">
        <v>17801</v>
      </c>
      <c r="K63" s="99">
        <v>17801</v>
      </c>
    </row>
    <row r="64" spans="1:11" ht="12.75">
      <c r="A64" s="96" t="s">
        <v>64</v>
      </c>
      <c r="B64" s="97">
        <v>0</v>
      </c>
      <c r="C64" s="98">
        <v>0</v>
      </c>
      <c r="D64" s="99">
        <v>16071</v>
      </c>
      <c r="E64" s="97">
        <v>16071</v>
      </c>
      <c r="F64" s="98">
        <v>16071</v>
      </c>
      <c r="G64" s="99">
        <v>16071</v>
      </c>
      <c r="H64" s="100">
        <v>16071</v>
      </c>
      <c r="I64" s="97">
        <v>16071</v>
      </c>
      <c r="J64" s="98">
        <v>16071</v>
      </c>
      <c r="K64" s="99">
        <v>16071</v>
      </c>
    </row>
    <row r="65" spans="1:11" ht="12.75">
      <c r="A65" s="96" t="s">
        <v>65</v>
      </c>
      <c r="B65" s="97">
        <v>0</v>
      </c>
      <c r="C65" s="98">
        <v>142109</v>
      </c>
      <c r="D65" s="99">
        <v>142109</v>
      </c>
      <c r="E65" s="97">
        <v>142109</v>
      </c>
      <c r="F65" s="98">
        <v>142109</v>
      </c>
      <c r="G65" s="99">
        <v>142109</v>
      </c>
      <c r="H65" s="100">
        <v>142109</v>
      </c>
      <c r="I65" s="97">
        <v>142109</v>
      </c>
      <c r="J65" s="98">
        <v>142109</v>
      </c>
      <c r="K65" s="99">
        <v>142109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</v>
      </c>
      <c r="C70" s="5">
        <f aca="true" t="shared" si="8" ref="C70:K70">IF(ISERROR(C71/C72),0,(C71/C72))</f>
        <v>0.889540679136271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0</v>
      </c>
      <c r="C71" s="2">
        <f aca="true" t="shared" si="9" ref="C71:K71">+C83</f>
        <v>1265875572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0</v>
      </c>
      <c r="C72" s="2">
        <f aca="true" t="shared" si="10" ref="C72:K72">+C77</f>
        <v>1423066535</v>
      </c>
      <c r="D72" s="2">
        <f t="shared" si="10"/>
        <v>1650263483</v>
      </c>
      <c r="E72" s="2">
        <f t="shared" si="10"/>
        <v>2028831080</v>
      </c>
      <c r="F72" s="2">
        <f t="shared" si="10"/>
        <v>2062831080</v>
      </c>
      <c r="G72" s="2">
        <f t="shared" si="10"/>
        <v>2062831080</v>
      </c>
      <c r="H72" s="2">
        <f t="shared" si="10"/>
        <v>1995479333</v>
      </c>
      <c r="I72" s="2">
        <f t="shared" si="10"/>
        <v>2097332312</v>
      </c>
      <c r="J72" s="2">
        <f t="shared" si="10"/>
        <v>2246162323</v>
      </c>
      <c r="K72" s="2">
        <f t="shared" si="10"/>
        <v>2400356902</v>
      </c>
    </row>
    <row r="73" spans="1:11" ht="12.75" hidden="1">
      <c r="A73" s="2" t="s">
        <v>103</v>
      </c>
      <c r="B73" s="2">
        <f>+B74</f>
        <v>109477782.33333343</v>
      </c>
      <c r="C73" s="2">
        <f aca="true" t="shared" si="11" ref="C73:K73">+(C78+C80+C81+C82)-(B78+B80+B81+B82)</f>
        <v>379725433</v>
      </c>
      <c r="D73" s="2">
        <f t="shared" si="11"/>
        <v>-410186193</v>
      </c>
      <c r="E73" s="2">
        <f t="shared" si="11"/>
        <v>421388085</v>
      </c>
      <c r="F73" s="2">
        <f>+(F78+F80+F81+F82)-(D78+D80+D81+D82)</f>
        <v>421388085</v>
      </c>
      <c r="G73" s="2">
        <f>+(G78+G80+G81+G82)-(D78+D80+D81+D82)</f>
        <v>421388085</v>
      </c>
      <c r="H73" s="2">
        <f>+(H78+H80+H81+H82)-(D78+D80+D81+D82)</f>
        <v>102595291</v>
      </c>
      <c r="I73" s="2">
        <f>+(I78+I80+I81+I82)-(E78+E80+E81+E82)</f>
        <v>209939717</v>
      </c>
      <c r="J73" s="2">
        <f t="shared" si="11"/>
        <v>98757930</v>
      </c>
      <c r="K73" s="2">
        <f t="shared" si="11"/>
        <v>-5511063</v>
      </c>
    </row>
    <row r="74" spans="1:11" ht="12.75" hidden="1">
      <c r="A74" s="2" t="s">
        <v>104</v>
      </c>
      <c r="B74" s="2">
        <f>+TREND(C74:E74)</f>
        <v>109477782.33333343</v>
      </c>
      <c r="C74" s="2">
        <f>+C73</f>
        <v>379725433</v>
      </c>
      <c r="D74" s="2">
        <f aca="true" t="shared" si="12" ref="D74:K74">+D73</f>
        <v>-410186193</v>
      </c>
      <c r="E74" s="2">
        <f t="shared" si="12"/>
        <v>421388085</v>
      </c>
      <c r="F74" s="2">
        <f t="shared" si="12"/>
        <v>421388085</v>
      </c>
      <c r="G74" s="2">
        <f t="shared" si="12"/>
        <v>421388085</v>
      </c>
      <c r="H74" s="2">
        <f t="shared" si="12"/>
        <v>102595291</v>
      </c>
      <c r="I74" s="2">
        <f t="shared" si="12"/>
        <v>209939717</v>
      </c>
      <c r="J74" s="2">
        <f t="shared" si="12"/>
        <v>98757930</v>
      </c>
      <c r="K74" s="2">
        <f t="shared" si="12"/>
        <v>-5511063</v>
      </c>
    </row>
    <row r="75" spans="1:11" ht="12.75" hidden="1">
      <c r="A75" s="2" t="s">
        <v>105</v>
      </c>
      <c r="B75" s="2">
        <f>+B84-(((B80+B81+B78)*B70)-B79)</f>
        <v>0</v>
      </c>
      <c r="C75" s="2">
        <f aca="true" t="shared" si="13" ref="C75:K75">+C84-(((C80+C81+C78)*C70)-C79)</f>
        <v>1137993003.4438653</v>
      </c>
      <c r="D75" s="2">
        <f t="shared" si="13"/>
        <v>107465426</v>
      </c>
      <c r="E75" s="2">
        <f t="shared" si="13"/>
        <v>521898502</v>
      </c>
      <c r="F75" s="2">
        <f t="shared" si="13"/>
        <v>521898502</v>
      </c>
      <c r="G75" s="2">
        <f t="shared" si="13"/>
        <v>521898502</v>
      </c>
      <c r="H75" s="2">
        <f t="shared" si="13"/>
        <v>220620851</v>
      </c>
      <c r="I75" s="2">
        <f t="shared" si="13"/>
        <v>762675377</v>
      </c>
      <c r="J75" s="2">
        <f t="shared" si="13"/>
        <v>704777359</v>
      </c>
      <c r="K75" s="2">
        <f t="shared" si="13"/>
        <v>761264818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1423066535</v>
      </c>
      <c r="D77" s="3">
        <v>1650263483</v>
      </c>
      <c r="E77" s="3">
        <v>2028831080</v>
      </c>
      <c r="F77" s="3">
        <v>2062831080</v>
      </c>
      <c r="G77" s="3">
        <v>2062831080</v>
      </c>
      <c r="H77" s="3">
        <v>1995479333</v>
      </c>
      <c r="I77" s="3">
        <v>2097332312</v>
      </c>
      <c r="J77" s="3">
        <v>2246162323</v>
      </c>
      <c r="K77" s="3">
        <v>2400356902</v>
      </c>
    </row>
    <row r="78" spans="1:11" ht="13.5" hidden="1">
      <c r="A78" s="1" t="s">
        <v>67</v>
      </c>
      <c r="B78" s="3">
        <v>0</v>
      </c>
      <c r="C78" s="3">
        <v>2405412</v>
      </c>
      <c r="D78" s="3">
        <v>748807</v>
      </c>
      <c r="E78" s="3">
        <v>4150059</v>
      </c>
      <c r="F78" s="3">
        <v>4150059</v>
      </c>
      <c r="G78" s="3">
        <v>4150059</v>
      </c>
      <c r="H78" s="3">
        <v>-1261263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1475774223</v>
      </c>
      <c r="D79" s="3">
        <v>194293338</v>
      </c>
      <c r="E79" s="3">
        <v>647952197</v>
      </c>
      <c r="F79" s="3">
        <v>647952197</v>
      </c>
      <c r="G79" s="3">
        <v>647952197</v>
      </c>
      <c r="H79" s="3">
        <v>346674546</v>
      </c>
      <c r="I79" s="3">
        <v>892974567</v>
      </c>
      <c r="J79" s="3">
        <v>826379541</v>
      </c>
      <c r="K79" s="3">
        <v>881998602</v>
      </c>
    </row>
    <row r="80" spans="1:11" ht="13.5" hidden="1">
      <c r="A80" s="1" t="s">
        <v>69</v>
      </c>
      <c r="B80" s="3">
        <v>0</v>
      </c>
      <c r="C80" s="3">
        <v>142084555</v>
      </c>
      <c r="D80" s="3">
        <v>-12268750</v>
      </c>
      <c r="E80" s="3">
        <v>287441458</v>
      </c>
      <c r="F80" s="3">
        <v>287441458</v>
      </c>
      <c r="G80" s="3">
        <v>287441458</v>
      </c>
      <c r="H80" s="3">
        <v>40325359</v>
      </c>
      <c r="I80" s="3">
        <v>421464814</v>
      </c>
      <c r="J80" s="3">
        <v>534439359</v>
      </c>
      <c r="K80" s="3">
        <v>540405431</v>
      </c>
    </row>
    <row r="81" spans="1:11" ht="13.5" hidden="1">
      <c r="A81" s="1" t="s">
        <v>70</v>
      </c>
      <c r="B81" s="3">
        <v>0</v>
      </c>
      <c r="C81" s="3">
        <v>235235466</v>
      </c>
      <c r="D81" s="3">
        <v>-19334956</v>
      </c>
      <c r="E81" s="3">
        <v>94314893</v>
      </c>
      <c r="F81" s="3">
        <v>94314893</v>
      </c>
      <c r="G81" s="3">
        <v>94314893</v>
      </c>
      <c r="H81" s="3">
        <v>32889701</v>
      </c>
      <c r="I81" s="3">
        <v>174883404</v>
      </c>
      <c r="J81" s="3">
        <v>160892731</v>
      </c>
      <c r="K81" s="3">
        <v>149630240</v>
      </c>
    </row>
    <row r="82" spans="1:11" ht="13.5" hidden="1">
      <c r="A82" s="1" t="s">
        <v>71</v>
      </c>
      <c r="B82" s="3">
        <v>0</v>
      </c>
      <c r="C82" s="3">
        <v>0</v>
      </c>
      <c r="D82" s="3">
        <v>394139</v>
      </c>
      <c r="E82" s="3">
        <v>5020915</v>
      </c>
      <c r="F82" s="3">
        <v>5020915</v>
      </c>
      <c r="G82" s="3">
        <v>5020915</v>
      </c>
      <c r="H82" s="3">
        <v>180734</v>
      </c>
      <c r="I82" s="3">
        <v>4518824</v>
      </c>
      <c r="J82" s="3">
        <v>4292882</v>
      </c>
      <c r="K82" s="3">
        <v>4078238</v>
      </c>
    </row>
    <row r="83" spans="1:11" ht="13.5" hidden="1">
      <c r="A83" s="1" t="s">
        <v>72</v>
      </c>
      <c r="B83" s="3">
        <v>0</v>
      </c>
      <c r="C83" s="3">
        <v>1265875572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-86827912</v>
      </c>
      <c r="E84" s="3">
        <v>-126053695</v>
      </c>
      <c r="F84" s="3">
        <v>-126053695</v>
      </c>
      <c r="G84" s="3">
        <v>-126053695</v>
      </c>
      <c r="H84" s="3">
        <v>-126053695</v>
      </c>
      <c r="I84" s="3">
        <v>-130299190</v>
      </c>
      <c r="J84" s="3">
        <v>-121602182</v>
      </c>
      <c r="K84" s="3">
        <v>-120733784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6217015</v>
      </c>
      <c r="C7" s="6">
        <v>8443966</v>
      </c>
      <c r="D7" s="23">
        <v>9288323</v>
      </c>
      <c r="E7" s="24">
        <v>8500000</v>
      </c>
      <c r="F7" s="6">
        <v>6500000</v>
      </c>
      <c r="G7" s="25">
        <v>6500000</v>
      </c>
      <c r="H7" s="26">
        <v>8568988</v>
      </c>
      <c r="I7" s="24">
        <v>6500000</v>
      </c>
      <c r="J7" s="6">
        <v>7500000</v>
      </c>
      <c r="K7" s="25">
        <v>8000000</v>
      </c>
    </row>
    <row r="8" spans="1:11" ht="12.75">
      <c r="A8" s="22" t="s">
        <v>21</v>
      </c>
      <c r="B8" s="6">
        <v>217441000</v>
      </c>
      <c r="C8" s="6">
        <v>227282239</v>
      </c>
      <c r="D8" s="23">
        <v>71743607</v>
      </c>
      <c r="E8" s="24">
        <v>78892000</v>
      </c>
      <c r="F8" s="6">
        <v>78892000</v>
      </c>
      <c r="G8" s="25">
        <v>78892000</v>
      </c>
      <c r="H8" s="26">
        <v>78926184</v>
      </c>
      <c r="I8" s="24">
        <v>88353000</v>
      </c>
      <c r="J8" s="6">
        <v>91135000</v>
      </c>
      <c r="K8" s="25">
        <v>97965000</v>
      </c>
    </row>
    <row r="9" spans="1:11" ht="12.75">
      <c r="A9" s="22" t="s">
        <v>22</v>
      </c>
      <c r="B9" s="6">
        <v>1254288</v>
      </c>
      <c r="C9" s="6">
        <v>6444991</v>
      </c>
      <c r="D9" s="23">
        <v>161076349</v>
      </c>
      <c r="E9" s="24">
        <v>165647000</v>
      </c>
      <c r="F9" s="6">
        <v>166259451</v>
      </c>
      <c r="G9" s="25">
        <v>166259451</v>
      </c>
      <c r="H9" s="26">
        <v>167483151</v>
      </c>
      <c r="I9" s="24">
        <v>171096451</v>
      </c>
      <c r="J9" s="6">
        <v>175777451</v>
      </c>
      <c r="K9" s="25">
        <v>180907451</v>
      </c>
    </row>
    <row r="10" spans="1:11" ht="20.25">
      <c r="A10" s="27" t="s">
        <v>95</v>
      </c>
      <c r="B10" s="28">
        <f>SUM(B5:B9)</f>
        <v>224912303</v>
      </c>
      <c r="C10" s="29">
        <f aca="true" t="shared" si="0" ref="C10:K10">SUM(C5:C9)</f>
        <v>242171196</v>
      </c>
      <c r="D10" s="30">
        <f t="shared" si="0"/>
        <v>242108279</v>
      </c>
      <c r="E10" s="28">
        <f t="shared" si="0"/>
        <v>253039000</v>
      </c>
      <c r="F10" s="29">
        <f t="shared" si="0"/>
        <v>251651451</v>
      </c>
      <c r="G10" s="31">
        <f t="shared" si="0"/>
        <v>251651451</v>
      </c>
      <c r="H10" s="32">
        <f t="shared" si="0"/>
        <v>254978323</v>
      </c>
      <c r="I10" s="28">
        <f t="shared" si="0"/>
        <v>265949451</v>
      </c>
      <c r="J10" s="29">
        <f t="shared" si="0"/>
        <v>274412451</v>
      </c>
      <c r="K10" s="31">
        <f t="shared" si="0"/>
        <v>286872451</v>
      </c>
    </row>
    <row r="11" spans="1:11" ht="12.75">
      <c r="A11" s="22" t="s">
        <v>23</v>
      </c>
      <c r="B11" s="6">
        <v>98779000</v>
      </c>
      <c r="C11" s="6">
        <v>106741000</v>
      </c>
      <c r="D11" s="23">
        <v>114368256</v>
      </c>
      <c r="E11" s="24">
        <v>132344817</v>
      </c>
      <c r="F11" s="6">
        <v>129678201</v>
      </c>
      <c r="G11" s="25">
        <v>129678201</v>
      </c>
      <c r="H11" s="26">
        <v>127443175</v>
      </c>
      <c r="I11" s="24">
        <v>140828854</v>
      </c>
      <c r="J11" s="6">
        <v>147879688</v>
      </c>
      <c r="K11" s="25">
        <v>155838208</v>
      </c>
    </row>
    <row r="12" spans="1:11" ht="12.75">
      <c r="A12" s="22" t="s">
        <v>24</v>
      </c>
      <c r="B12" s="6">
        <v>14491273</v>
      </c>
      <c r="C12" s="6">
        <v>14314038</v>
      </c>
      <c r="D12" s="23">
        <v>15543876</v>
      </c>
      <c r="E12" s="24">
        <v>15975321</v>
      </c>
      <c r="F12" s="6">
        <v>16236063</v>
      </c>
      <c r="G12" s="25">
        <v>16236063</v>
      </c>
      <c r="H12" s="26">
        <v>15973839</v>
      </c>
      <c r="I12" s="24">
        <v>16969467</v>
      </c>
      <c r="J12" s="6">
        <v>17885900</v>
      </c>
      <c r="K12" s="25">
        <v>18851800</v>
      </c>
    </row>
    <row r="13" spans="1:11" ht="12.75">
      <c r="A13" s="22" t="s">
        <v>96</v>
      </c>
      <c r="B13" s="6">
        <v>9597676</v>
      </c>
      <c r="C13" s="6">
        <v>10184193</v>
      </c>
      <c r="D13" s="23">
        <v>9204377</v>
      </c>
      <c r="E13" s="24">
        <v>12141399</v>
      </c>
      <c r="F13" s="6">
        <v>12141399</v>
      </c>
      <c r="G13" s="25">
        <v>12141399</v>
      </c>
      <c r="H13" s="26">
        <v>9716268</v>
      </c>
      <c r="I13" s="24">
        <v>11847425</v>
      </c>
      <c r="J13" s="6">
        <v>11847426</v>
      </c>
      <c r="K13" s="25">
        <v>11847426</v>
      </c>
    </row>
    <row r="14" spans="1:11" ht="12.75">
      <c r="A14" s="22" t="s">
        <v>25</v>
      </c>
      <c r="B14" s="6">
        <v>20920000</v>
      </c>
      <c r="C14" s="6">
        <v>19416170</v>
      </c>
      <c r="D14" s="23">
        <v>15687950</v>
      </c>
      <c r="E14" s="24">
        <v>21395905</v>
      </c>
      <c r="F14" s="6">
        <v>21395905</v>
      </c>
      <c r="G14" s="25">
        <v>21395905</v>
      </c>
      <c r="H14" s="26">
        <v>15165479</v>
      </c>
      <c r="I14" s="24">
        <v>21395905</v>
      </c>
      <c r="J14" s="6">
        <v>21395905</v>
      </c>
      <c r="K14" s="25">
        <v>21395905</v>
      </c>
    </row>
    <row r="15" spans="1:11" ht="12.75">
      <c r="A15" s="22" t="s">
        <v>26</v>
      </c>
      <c r="B15" s="6">
        <v>40000</v>
      </c>
      <c r="C15" s="6">
        <v>0</v>
      </c>
      <c r="D15" s="23">
        <v>13558031</v>
      </c>
      <c r="E15" s="24">
        <v>4972408</v>
      </c>
      <c r="F15" s="6">
        <v>5857531</v>
      </c>
      <c r="G15" s="25">
        <v>5857531</v>
      </c>
      <c r="H15" s="26">
        <v>2995212</v>
      </c>
      <c r="I15" s="24">
        <v>3285537</v>
      </c>
      <c r="J15" s="6">
        <v>2894800</v>
      </c>
      <c r="K15" s="25">
        <v>2983500</v>
      </c>
    </row>
    <row r="16" spans="1:11" ht="12.75">
      <c r="A16" s="22" t="s">
        <v>21</v>
      </c>
      <c r="B16" s="6">
        <v>0</v>
      </c>
      <c r="C16" s="6">
        <v>23930281</v>
      </c>
      <c r="D16" s="23">
        <v>24163417</v>
      </c>
      <c r="E16" s="24">
        <v>0</v>
      </c>
      <c r="F16" s="6">
        <v>0</v>
      </c>
      <c r="G16" s="25">
        <v>0</v>
      </c>
      <c r="H16" s="26">
        <v>15966906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64716551</v>
      </c>
      <c r="C17" s="6">
        <v>49117379</v>
      </c>
      <c r="D17" s="23">
        <v>37512249</v>
      </c>
      <c r="E17" s="24">
        <v>63650561</v>
      </c>
      <c r="F17" s="6">
        <v>65672554</v>
      </c>
      <c r="G17" s="25">
        <v>65672554</v>
      </c>
      <c r="H17" s="26">
        <v>58365396</v>
      </c>
      <c r="I17" s="24">
        <v>72869586</v>
      </c>
      <c r="J17" s="6">
        <v>74350356</v>
      </c>
      <c r="K17" s="25">
        <v>78323686</v>
      </c>
    </row>
    <row r="18" spans="1:11" ht="12.75">
      <c r="A18" s="33" t="s">
        <v>28</v>
      </c>
      <c r="B18" s="34">
        <f>SUM(B11:B17)</f>
        <v>208544500</v>
      </c>
      <c r="C18" s="35">
        <f aca="true" t="shared" si="1" ref="C18:K18">SUM(C11:C17)</f>
        <v>223703061</v>
      </c>
      <c r="D18" s="36">
        <f t="shared" si="1"/>
        <v>230038156</v>
      </c>
      <c r="E18" s="34">
        <f t="shared" si="1"/>
        <v>250480411</v>
      </c>
      <c r="F18" s="35">
        <f t="shared" si="1"/>
        <v>250981653</v>
      </c>
      <c r="G18" s="37">
        <f t="shared" si="1"/>
        <v>250981653</v>
      </c>
      <c r="H18" s="38">
        <f t="shared" si="1"/>
        <v>245626275</v>
      </c>
      <c r="I18" s="34">
        <f t="shared" si="1"/>
        <v>267196774</v>
      </c>
      <c r="J18" s="35">
        <f t="shared" si="1"/>
        <v>276254075</v>
      </c>
      <c r="K18" s="37">
        <f t="shared" si="1"/>
        <v>289240525</v>
      </c>
    </row>
    <row r="19" spans="1:11" ht="12.75">
      <c r="A19" s="33" t="s">
        <v>29</v>
      </c>
      <c r="B19" s="39">
        <f>+B10-B18</f>
        <v>16367803</v>
      </c>
      <c r="C19" s="40">
        <f aca="true" t="shared" si="2" ref="C19:K19">+C10-C18</f>
        <v>18468135</v>
      </c>
      <c r="D19" s="41">
        <f t="shared" si="2"/>
        <v>12070123</v>
      </c>
      <c r="E19" s="39">
        <f t="shared" si="2"/>
        <v>2558589</v>
      </c>
      <c r="F19" s="40">
        <f t="shared" si="2"/>
        <v>669798</v>
      </c>
      <c r="G19" s="42">
        <f t="shared" si="2"/>
        <v>669798</v>
      </c>
      <c r="H19" s="43">
        <f t="shared" si="2"/>
        <v>9352048</v>
      </c>
      <c r="I19" s="39">
        <f t="shared" si="2"/>
        <v>-1247323</v>
      </c>
      <c r="J19" s="40">
        <f t="shared" si="2"/>
        <v>-1841624</v>
      </c>
      <c r="K19" s="42">
        <f t="shared" si="2"/>
        <v>-2368074</v>
      </c>
    </row>
    <row r="20" spans="1:11" ht="20.25">
      <c r="A20" s="44" t="s">
        <v>30</v>
      </c>
      <c r="B20" s="45">
        <v>6961000</v>
      </c>
      <c r="C20" s="46">
        <v>0</v>
      </c>
      <c r="D20" s="47">
        <v>6702000</v>
      </c>
      <c r="E20" s="45">
        <v>2352000</v>
      </c>
      <c r="F20" s="46">
        <v>2352000</v>
      </c>
      <c r="G20" s="48">
        <v>2352000</v>
      </c>
      <c r="H20" s="49">
        <v>2352000</v>
      </c>
      <c r="I20" s="45">
        <v>2491000</v>
      </c>
      <c r="J20" s="46">
        <v>2634000</v>
      </c>
      <c r="K20" s="48">
        <v>2779000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23328803</v>
      </c>
      <c r="C22" s="57">
        <f aca="true" t="shared" si="3" ref="C22:K22">SUM(C19:C21)</f>
        <v>18468135</v>
      </c>
      <c r="D22" s="58">
        <f t="shared" si="3"/>
        <v>18772123</v>
      </c>
      <c r="E22" s="56">
        <f t="shared" si="3"/>
        <v>4910589</v>
      </c>
      <c r="F22" s="57">
        <f t="shared" si="3"/>
        <v>3021798</v>
      </c>
      <c r="G22" s="59">
        <f t="shared" si="3"/>
        <v>3021798</v>
      </c>
      <c r="H22" s="60">
        <f t="shared" si="3"/>
        <v>11704048</v>
      </c>
      <c r="I22" s="56">
        <f t="shared" si="3"/>
        <v>1243677</v>
      </c>
      <c r="J22" s="57">
        <f t="shared" si="3"/>
        <v>792376</v>
      </c>
      <c r="K22" s="59">
        <f t="shared" si="3"/>
        <v>410926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23328803</v>
      </c>
      <c r="C24" s="40">
        <f aca="true" t="shared" si="4" ref="C24:K24">SUM(C22:C23)</f>
        <v>18468135</v>
      </c>
      <c r="D24" s="41">
        <f t="shared" si="4"/>
        <v>18772123</v>
      </c>
      <c r="E24" s="39">
        <f t="shared" si="4"/>
        <v>4910589</v>
      </c>
      <c r="F24" s="40">
        <f t="shared" si="4"/>
        <v>3021798</v>
      </c>
      <c r="G24" s="42">
        <f t="shared" si="4"/>
        <v>3021798</v>
      </c>
      <c r="H24" s="43">
        <f t="shared" si="4"/>
        <v>11704048</v>
      </c>
      <c r="I24" s="39">
        <f t="shared" si="4"/>
        <v>1243677</v>
      </c>
      <c r="J24" s="40">
        <f t="shared" si="4"/>
        <v>792376</v>
      </c>
      <c r="K24" s="42">
        <f t="shared" si="4"/>
        <v>410926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16567000</v>
      </c>
      <c r="C27" s="7">
        <v>23929596</v>
      </c>
      <c r="D27" s="69">
        <v>2943693</v>
      </c>
      <c r="E27" s="70">
        <v>29052000</v>
      </c>
      <c r="F27" s="7">
        <v>27163209</v>
      </c>
      <c r="G27" s="71">
        <v>27163209</v>
      </c>
      <c r="H27" s="72">
        <v>3898131</v>
      </c>
      <c r="I27" s="70">
        <v>17591000</v>
      </c>
      <c r="J27" s="7">
        <v>12639795</v>
      </c>
      <c r="K27" s="71">
        <v>12258346</v>
      </c>
    </row>
    <row r="28" spans="1:11" ht="12.75">
      <c r="A28" s="73" t="s">
        <v>34</v>
      </c>
      <c r="B28" s="6">
        <v>1893000</v>
      </c>
      <c r="C28" s="6">
        <v>1595614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14674000</v>
      </c>
      <c r="C31" s="6">
        <v>22333982</v>
      </c>
      <c r="D31" s="23">
        <v>0</v>
      </c>
      <c r="E31" s="24">
        <v>0</v>
      </c>
      <c r="F31" s="6">
        <v>27163209</v>
      </c>
      <c r="G31" s="25">
        <v>27163209</v>
      </c>
      <c r="H31" s="26">
        <v>3898131</v>
      </c>
      <c r="I31" s="24">
        <v>17591000</v>
      </c>
      <c r="J31" s="6">
        <v>12639795</v>
      </c>
      <c r="K31" s="25">
        <v>12258346</v>
      </c>
    </row>
    <row r="32" spans="1:11" ht="12.75">
      <c r="A32" s="33" t="s">
        <v>37</v>
      </c>
      <c r="B32" s="7">
        <f>SUM(B28:B31)</f>
        <v>16567000</v>
      </c>
      <c r="C32" s="7">
        <f aca="true" t="shared" si="5" ref="C32:K32">SUM(C28:C31)</f>
        <v>23929596</v>
      </c>
      <c r="D32" s="69">
        <f t="shared" si="5"/>
        <v>0</v>
      </c>
      <c r="E32" s="70">
        <f t="shared" si="5"/>
        <v>0</v>
      </c>
      <c r="F32" s="7">
        <f t="shared" si="5"/>
        <v>27163209</v>
      </c>
      <c r="G32" s="71">
        <f t="shared" si="5"/>
        <v>27163209</v>
      </c>
      <c r="H32" s="72">
        <f t="shared" si="5"/>
        <v>3898131</v>
      </c>
      <c r="I32" s="70">
        <f t="shared" si="5"/>
        <v>17591000</v>
      </c>
      <c r="J32" s="7">
        <f t="shared" si="5"/>
        <v>12639795</v>
      </c>
      <c r="K32" s="71">
        <f t="shared" si="5"/>
        <v>12258346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75374521</v>
      </c>
      <c r="C35" s="6">
        <v>85022522</v>
      </c>
      <c r="D35" s="23">
        <v>14682317</v>
      </c>
      <c r="E35" s="24">
        <v>56311555</v>
      </c>
      <c r="F35" s="6">
        <v>56311555</v>
      </c>
      <c r="G35" s="25">
        <v>56311555</v>
      </c>
      <c r="H35" s="26">
        <v>107435447</v>
      </c>
      <c r="I35" s="24">
        <v>82747726</v>
      </c>
      <c r="J35" s="6">
        <v>77584726</v>
      </c>
      <c r="K35" s="25">
        <v>77584726</v>
      </c>
    </row>
    <row r="36" spans="1:11" ht="12.75">
      <c r="A36" s="22" t="s">
        <v>40</v>
      </c>
      <c r="B36" s="6">
        <v>224661555</v>
      </c>
      <c r="C36" s="6">
        <v>223448522</v>
      </c>
      <c r="D36" s="23">
        <v>-5021345</v>
      </c>
      <c r="E36" s="24">
        <v>243159873</v>
      </c>
      <c r="F36" s="6">
        <v>241271082</v>
      </c>
      <c r="G36" s="25">
        <v>241271082</v>
      </c>
      <c r="H36" s="26">
        <v>212963268</v>
      </c>
      <c r="I36" s="24">
        <v>236268164</v>
      </c>
      <c r="J36" s="6">
        <v>231316959</v>
      </c>
      <c r="K36" s="25">
        <v>230935510</v>
      </c>
    </row>
    <row r="37" spans="1:11" ht="12.75">
      <c r="A37" s="22" t="s">
        <v>41</v>
      </c>
      <c r="B37" s="6">
        <v>75486032</v>
      </c>
      <c r="C37" s="6">
        <v>42624795</v>
      </c>
      <c r="D37" s="23">
        <v>-2640168</v>
      </c>
      <c r="E37" s="24">
        <v>62578895</v>
      </c>
      <c r="F37" s="6">
        <v>62578895</v>
      </c>
      <c r="G37" s="25">
        <v>62578895</v>
      </c>
      <c r="H37" s="26">
        <v>65130817</v>
      </c>
      <c r="I37" s="24">
        <v>61990531</v>
      </c>
      <c r="J37" s="6">
        <v>61990531</v>
      </c>
      <c r="K37" s="25">
        <v>61990531</v>
      </c>
    </row>
    <row r="38" spans="1:11" ht="12.75">
      <c r="A38" s="22" t="s">
        <v>42</v>
      </c>
      <c r="B38" s="6">
        <v>142356044</v>
      </c>
      <c r="C38" s="6">
        <v>165090298</v>
      </c>
      <c r="D38" s="23">
        <v>-6326215</v>
      </c>
      <c r="E38" s="24">
        <v>137245547</v>
      </c>
      <c r="F38" s="6">
        <v>137245547</v>
      </c>
      <c r="G38" s="25">
        <v>137245547</v>
      </c>
      <c r="H38" s="26">
        <v>124034623</v>
      </c>
      <c r="I38" s="24">
        <v>124029223</v>
      </c>
      <c r="J38" s="6">
        <v>124029223</v>
      </c>
      <c r="K38" s="25">
        <v>124029223</v>
      </c>
    </row>
    <row r="39" spans="1:11" ht="12.75">
      <c r="A39" s="22" t="s">
        <v>43</v>
      </c>
      <c r="B39" s="6">
        <v>82194000</v>
      </c>
      <c r="C39" s="6">
        <v>100755951</v>
      </c>
      <c r="D39" s="23">
        <v>-144786</v>
      </c>
      <c r="E39" s="24">
        <v>94736397</v>
      </c>
      <c r="F39" s="6">
        <v>94736397</v>
      </c>
      <c r="G39" s="25">
        <v>94736397</v>
      </c>
      <c r="H39" s="26">
        <v>156746269</v>
      </c>
      <c r="I39" s="24">
        <v>131752459</v>
      </c>
      <c r="J39" s="6">
        <v>122089555</v>
      </c>
      <c r="K39" s="25">
        <v>122089556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24374000</v>
      </c>
      <c r="C42" s="6">
        <v>23412904</v>
      </c>
      <c r="D42" s="23">
        <v>-196625604</v>
      </c>
      <c r="E42" s="24">
        <v>-238339012</v>
      </c>
      <c r="F42" s="6">
        <v>-238840254</v>
      </c>
      <c r="G42" s="25">
        <v>-238840254</v>
      </c>
      <c r="H42" s="26">
        <v>-219534632</v>
      </c>
      <c r="I42" s="24">
        <v>-255349349</v>
      </c>
      <c r="J42" s="6">
        <v>-264406649</v>
      </c>
      <c r="K42" s="25">
        <v>-277393099</v>
      </c>
    </row>
    <row r="43" spans="1:11" ht="12.75">
      <c r="A43" s="22" t="s">
        <v>46</v>
      </c>
      <c r="B43" s="6">
        <v>-5307000</v>
      </c>
      <c r="C43" s="6">
        <v>-78234839</v>
      </c>
      <c r="D43" s="23">
        <v>-302024</v>
      </c>
      <c r="E43" s="24">
        <v>-3949777</v>
      </c>
      <c r="F43" s="6">
        <v>0</v>
      </c>
      <c r="G43" s="25">
        <v>0</v>
      </c>
      <c r="H43" s="26">
        <v>-227548</v>
      </c>
      <c r="I43" s="24">
        <v>-13911</v>
      </c>
      <c r="J43" s="6">
        <v>0</v>
      </c>
      <c r="K43" s="25">
        <v>0</v>
      </c>
    </row>
    <row r="44" spans="1:11" ht="12.75">
      <c r="A44" s="22" t="s">
        <v>47</v>
      </c>
      <c r="B44" s="6">
        <v>-27284000</v>
      </c>
      <c r="C44" s="6">
        <v>-5092429</v>
      </c>
      <c r="D44" s="23">
        <v>-648512</v>
      </c>
      <c r="E44" s="24">
        <v>0</v>
      </c>
      <c r="F44" s="6">
        <v>0</v>
      </c>
      <c r="G44" s="25">
        <v>0</v>
      </c>
      <c r="H44" s="26">
        <v>-7475200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68132000</v>
      </c>
      <c r="C45" s="7">
        <v>8217482</v>
      </c>
      <c r="D45" s="69">
        <v>-197576140</v>
      </c>
      <c r="E45" s="70">
        <v>-177406531</v>
      </c>
      <c r="F45" s="7">
        <v>-173957996</v>
      </c>
      <c r="G45" s="71">
        <v>-173957996</v>
      </c>
      <c r="H45" s="72">
        <v>-142130490</v>
      </c>
      <c r="I45" s="70">
        <v>-182254878</v>
      </c>
      <c r="J45" s="7">
        <v>-186961267</v>
      </c>
      <c r="K45" s="71">
        <v>-199947717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72140753</v>
      </c>
      <c r="C48" s="6">
        <v>83135125</v>
      </c>
      <c r="D48" s="23">
        <v>5987477</v>
      </c>
      <c r="E48" s="24">
        <v>57134059</v>
      </c>
      <c r="F48" s="6">
        <v>57134059</v>
      </c>
      <c r="G48" s="25">
        <v>57134059</v>
      </c>
      <c r="H48" s="26">
        <v>94535788</v>
      </c>
      <c r="I48" s="24">
        <v>72874094</v>
      </c>
      <c r="J48" s="6">
        <v>77711094</v>
      </c>
      <c r="K48" s="25">
        <v>77711094</v>
      </c>
    </row>
    <row r="49" spans="1:11" ht="12.75">
      <c r="A49" s="22" t="s">
        <v>51</v>
      </c>
      <c r="B49" s="6">
        <f>+B75</f>
        <v>-20525666.635170132</v>
      </c>
      <c r="C49" s="6">
        <f aca="true" t="shared" si="6" ref="C49:K49">+C75</f>
        <v>-1053506.9868042208</v>
      </c>
      <c r="D49" s="23">
        <f t="shared" si="6"/>
        <v>-2840372</v>
      </c>
      <c r="E49" s="24">
        <f t="shared" si="6"/>
        <v>28016221</v>
      </c>
      <c r="F49" s="6">
        <f t="shared" si="6"/>
        <v>28016221</v>
      </c>
      <c r="G49" s="25">
        <f t="shared" si="6"/>
        <v>28016221</v>
      </c>
      <c r="H49" s="26">
        <f t="shared" si="6"/>
        <v>19624516</v>
      </c>
      <c r="I49" s="24">
        <f t="shared" si="6"/>
        <v>26365979</v>
      </c>
      <c r="J49" s="6">
        <f t="shared" si="6"/>
        <v>26365979</v>
      </c>
      <c r="K49" s="25">
        <f t="shared" si="6"/>
        <v>26365979</v>
      </c>
    </row>
    <row r="50" spans="1:11" ht="12.75">
      <c r="A50" s="33" t="s">
        <v>52</v>
      </c>
      <c r="B50" s="7">
        <f>+B48-B49</f>
        <v>92666419.63517013</v>
      </c>
      <c r="C50" s="7">
        <f aca="true" t="shared" si="7" ref="C50:K50">+C48-C49</f>
        <v>84188631.98680422</v>
      </c>
      <c r="D50" s="69">
        <f t="shared" si="7"/>
        <v>8827849</v>
      </c>
      <c r="E50" s="70">
        <f t="shared" si="7"/>
        <v>29117838</v>
      </c>
      <c r="F50" s="7">
        <f t="shared" si="7"/>
        <v>29117838</v>
      </c>
      <c r="G50" s="71">
        <f t="shared" si="7"/>
        <v>29117838</v>
      </c>
      <c r="H50" s="72">
        <f t="shared" si="7"/>
        <v>74911272</v>
      </c>
      <c r="I50" s="70">
        <f t="shared" si="7"/>
        <v>46508115</v>
      </c>
      <c r="J50" s="7">
        <f t="shared" si="7"/>
        <v>51345115</v>
      </c>
      <c r="K50" s="71">
        <f t="shared" si="7"/>
        <v>51345115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16567001</v>
      </c>
      <c r="C53" s="6">
        <v>234928293</v>
      </c>
      <c r="D53" s="23">
        <v>-5323369</v>
      </c>
      <c r="E53" s="24">
        <v>238908072</v>
      </c>
      <c r="F53" s="6">
        <v>237019281</v>
      </c>
      <c r="G53" s="25">
        <v>237019281</v>
      </c>
      <c r="H53" s="26">
        <v>208483919</v>
      </c>
      <c r="I53" s="24">
        <v>232002452</v>
      </c>
      <c r="J53" s="6">
        <v>227051247</v>
      </c>
      <c r="K53" s="25">
        <v>226669798</v>
      </c>
    </row>
    <row r="54" spans="1:11" ht="12.75">
      <c r="A54" s="22" t="s">
        <v>55</v>
      </c>
      <c r="B54" s="6">
        <v>9597676</v>
      </c>
      <c r="C54" s="6">
        <v>10184193</v>
      </c>
      <c r="D54" s="23">
        <v>0</v>
      </c>
      <c r="E54" s="24">
        <v>12141399</v>
      </c>
      <c r="F54" s="6">
        <v>12141399</v>
      </c>
      <c r="G54" s="25">
        <v>12141399</v>
      </c>
      <c r="H54" s="26">
        <v>9716268</v>
      </c>
      <c r="I54" s="24">
        <v>11847425</v>
      </c>
      <c r="J54" s="6">
        <v>11847426</v>
      </c>
      <c r="K54" s="25">
        <v>11847426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4000000</v>
      </c>
      <c r="F55" s="6">
        <v>3000000</v>
      </c>
      <c r="G55" s="25">
        <v>3000000</v>
      </c>
      <c r="H55" s="26">
        <v>0</v>
      </c>
      <c r="I55" s="24">
        <v>7000000</v>
      </c>
      <c r="J55" s="6">
        <v>3345795</v>
      </c>
      <c r="K55" s="25">
        <v>4379346</v>
      </c>
    </row>
    <row r="56" spans="1:11" ht="12.75">
      <c r="A56" s="22" t="s">
        <v>57</v>
      </c>
      <c r="B56" s="6">
        <v>0</v>
      </c>
      <c r="C56" s="6">
        <v>0</v>
      </c>
      <c r="D56" s="23">
        <v>6424090</v>
      </c>
      <c r="E56" s="24">
        <v>9005035</v>
      </c>
      <c r="F56" s="6">
        <v>10105035</v>
      </c>
      <c r="G56" s="25">
        <v>10105035</v>
      </c>
      <c r="H56" s="26">
        <v>7810063</v>
      </c>
      <c r="I56" s="24">
        <v>9945000</v>
      </c>
      <c r="J56" s="6">
        <v>7907700</v>
      </c>
      <c r="K56" s="25">
        <v>8226800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33.236489133236766</v>
      </c>
      <c r="C70" s="5">
        <f aca="true" t="shared" si="8" ref="C70:K70">IF(ISERROR(C71/C72),0,(C71/C72))</f>
        <v>9.269144977181941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36230000</v>
      </c>
      <c r="C71" s="2">
        <f aca="true" t="shared" si="9" ref="C71:K71">+C83</f>
        <v>17918351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1090067</v>
      </c>
      <c r="C72" s="2">
        <f aca="true" t="shared" si="10" ref="C72:K72">+C77</f>
        <v>1933118</v>
      </c>
      <c r="D72" s="2">
        <f t="shared" si="10"/>
        <v>160851071</v>
      </c>
      <c r="E72" s="2">
        <f t="shared" si="10"/>
        <v>165507000</v>
      </c>
      <c r="F72" s="2">
        <f t="shared" si="10"/>
        <v>166119451</v>
      </c>
      <c r="G72" s="2">
        <f t="shared" si="10"/>
        <v>166119451</v>
      </c>
      <c r="H72" s="2">
        <f t="shared" si="10"/>
        <v>167314623</v>
      </c>
      <c r="I72" s="2">
        <f t="shared" si="10"/>
        <v>170956451</v>
      </c>
      <c r="J72" s="2">
        <f t="shared" si="10"/>
        <v>175637451</v>
      </c>
      <c r="K72" s="2">
        <f t="shared" si="10"/>
        <v>180767451</v>
      </c>
    </row>
    <row r="73" spans="1:11" ht="12.75" hidden="1">
      <c r="A73" s="2" t="s">
        <v>103</v>
      </c>
      <c r="B73" s="2">
        <f>+B74</f>
        <v>163149.0000000004</v>
      </c>
      <c r="C73" s="2">
        <f aca="true" t="shared" si="11" ref="C73:K73">+(C78+C80+C81+C82)-(B78+B80+B81+B82)</f>
        <v>1604793</v>
      </c>
      <c r="D73" s="2">
        <f t="shared" si="11"/>
        <v>-2420189</v>
      </c>
      <c r="E73" s="2">
        <f t="shared" si="11"/>
        <v>2204693</v>
      </c>
      <c r="F73" s="2">
        <f>+(F78+F80+F81+F82)-(D78+D80+D81+D82)</f>
        <v>2204693</v>
      </c>
      <c r="G73" s="2">
        <f>+(G78+G80+G81+G82)-(D78+D80+D81+D82)</f>
        <v>2204693</v>
      </c>
      <c r="H73" s="2">
        <f>+(H78+H80+H81+H82)-(D78+D80+D81+D82)</f>
        <v>1945937</v>
      </c>
      <c r="I73" s="2">
        <f>+(I78+I80+I81+I82)-(E78+E80+E81+E82)</f>
        <v>810047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104</v>
      </c>
      <c r="B74" s="2">
        <f>+TREND(C74:E74)</f>
        <v>163149.0000000004</v>
      </c>
      <c r="C74" s="2">
        <f>+C73</f>
        <v>1604793</v>
      </c>
      <c r="D74" s="2">
        <f aca="true" t="shared" si="12" ref="D74:K74">+D73</f>
        <v>-2420189</v>
      </c>
      <c r="E74" s="2">
        <f t="shared" si="12"/>
        <v>2204693</v>
      </c>
      <c r="F74" s="2">
        <f t="shared" si="12"/>
        <v>2204693</v>
      </c>
      <c r="G74" s="2">
        <f t="shared" si="12"/>
        <v>2204693</v>
      </c>
      <c r="H74" s="2">
        <f t="shared" si="12"/>
        <v>1945937</v>
      </c>
      <c r="I74" s="2">
        <f t="shared" si="12"/>
        <v>810047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105</v>
      </c>
      <c r="B75" s="2">
        <f>+B84-(((B80+B81+B78)*B70)-B79)</f>
        <v>-20525666.635170132</v>
      </c>
      <c r="C75" s="2">
        <f aca="true" t="shared" si="13" ref="C75:K75">+C84-(((C80+C81+C78)*C70)-C79)</f>
        <v>-1053506.9868042208</v>
      </c>
      <c r="D75" s="2">
        <f t="shared" si="13"/>
        <v>-2840372</v>
      </c>
      <c r="E75" s="2">
        <f t="shared" si="13"/>
        <v>28016221</v>
      </c>
      <c r="F75" s="2">
        <f t="shared" si="13"/>
        <v>28016221</v>
      </c>
      <c r="G75" s="2">
        <f t="shared" si="13"/>
        <v>28016221</v>
      </c>
      <c r="H75" s="2">
        <f t="shared" si="13"/>
        <v>19624516</v>
      </c>
      <c r="I75" s="2">
        <f t="shared" si="13"/>
        <v>26365979</v>
      </c>
      <c r="J75" s="2">
        <f t="shared" si="13"/>
        <v>26365979</v>
      </c>
      <c r="K75" s="2">
        <f t="shared" si="13"/>
        <v>26365979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1090067</v>
      </c>
      <c r="C77" s="3">
        <v>1933118</v>
      </c>
      <c r="D77" s="3">
        <v>160851071</v>
      </c>
      <c r="E77" s="3">
        <v>165507000</v>
      </c>
      <c r="F77" s="3">
        <v>166119451</v>
      </c>
      <c r="G77" s="3">
        <v>166119451</v>
      </c>
      <c r="H77" s="3">
        <v>167314623</v>
      </c>
      <c r="I77" s="3">
        <v>170956451</v>
      </c>
      <c r="J77" s="3">
        <v>175637451</v>
      </c>
      <c r="K77" s="3">
        <v>180767451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-1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35644000</v>
      </c>
      <c r="C79" s="3">
        <v>29486407</v>
      </c>
      <c r="D79" s="3">
        <v>-2840372</v>
      </c>
      <c r="E79" s="3">
        <v>28016221</v>
      </c>
      <c r="F79" s="3">
        <v>28016221</v>
      </c>
      <c r="G79" s="3">
        <v>28016221</v>
      </c>
      <c r="H79" s="3">
        <v>19624516</v>
      </c>
      <c r="I79" s="3">
        <v>26365979</v>
      </c>
      <c r="J79" s="3">
        <v>26365979</v>
      </c>
      <c r="K79" s="3">
        <v>26365979</v>
      </c>
    </row>
    <row r="80" spans="1:11" ht="13.5" hidden="1">
      <c r="A80" s="1" t="s">
        <v>69</v>
      </c>
      <c r="B80" s="3">
        <v>227000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-200210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1463000</v>
      </c>
      <c r="C81" s="3">
        <v>3294793</v>
      </c>
      <c r="D81" s="3">
        <v>794092</v>
      </c>
      <c r="E81" s="3">
        <v>3079297</v>
      </c>
      <c r="F81" s="3">
        <v>3079297</v>
      </c>
      <c r="G81" s="3">
        <v>3079297</v>
      </c>
      <c r="H81" s="3">
        <v>2515737</v>
      </c>
      <c r="I81" s="3">
        <v>3593335</v>
      </c>
      <c r="J81" s="3">
        <v>3593335</v>
      </c>
      <c r="K81" s="3">
        <v>3593335</v>
      </c>
    </row>
    <row r="82" spans="1:11" ht="13.5" hidden="1">
      <c r="A82" s="1" t="s">
        <v>71</v>
      </c>
      <c r="B82" s="3">
        <v>0</v>
      </c>
      <c r="C82" s="3">
        <v>0</v>
      </c>
      <c r="D82" s="3">
        <v>80512</v>
      </c>
      <c r="E82" s="3">
        <v>0</v>
      </c>
      <c r="F82" s="3">
        <v>0</v>
      </c>
      <c r="G82" s="3">
        <v>0</v>
      </c>
      <c r="H82" s="3">
        <v>505015</v>
      </c>
      <c r="I82" s="3">
        <v>296009</v>
      </c>
      <c r="J82" s="3">
        <v>296009</v>
      </c>
      <c r="K82" s="3">
        <v>296009</v>
      </c>
    </row>
    <row r="83" spans="1:11" ht="13.5" hidden="1">
      <c r="A83" s="1" t="s">
        <v>72</v>
      </c>
      <c r="B83" s="3">
        <v>36230000</v>
      </c>
      <c r="C83" s="3">
        <v>17918351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81095403</v>
      </c>
      <c r="C5" s="6">
        <v>92620873</v>
      </c>
      <c r="D5" s="23">
        <v>103235136</v>
      </c>
      <c r="E5" s="24">
        <v>109013286</v>
      </c>
      <c r="F5" s="6">
        <v>109310267</v>
      </c>
      <c r="G5" s="25">
        <v>109310267</v>
      </c>
      <c r="H5" s="26">
        <v>109635198</v>
      </c>
      <c r="I5" s="24">
        <v>115048024</v>
      </c>
      <c r="J5" s="6">
        <v>121260621</v>
      </c>
      <c r="K5" s="25">
        <v>127808698</v>
      </c>
    </row>
    <row r="6" spans="1:11" ht="12.75">
      <c r="A6" s="22" t="s">
        <v>19</v>
      </c>
      <c r="B6" s="6">
        <v>273288253</v>
      </c>
      <c r="C6" s="6">
        <v>285027947</v>
      </c>
      <c r="D6" s="23">
        <v>315014340</v>
      </c>
      <c r="E6" s="24">
        <v>336975922</v>
      </c>
      <c r="F6" s="6">
        <v>338781421</v>
      </c>
      <c r="G6" s="25">
        <v>338781421</v>
      </c>
      <c r="H6" s="26">
        <v>325842416</v>
      </c>
      <c r="I6" s="24">
        <v>378375887</v>
      </c>
      <c r="J6" s="6">
        <v>392191009</v>
      </c>
      <c r="K6" s="25">
        <v>413369331</v>
      </c>
    </row>
    <row r="7" spans="1:11" ht="12.75">
      <c r="A7" s="22" t="s">
        <v>20</v>
      </c>
      <c r="B7" s="6">
        <v>1191137</v>
      </c>
      <c r="C7" s="6">
        <v>1287181</v>
      </c>
      <c r="D7" s="23">
        <v>1203141</v>
      </c>
      <c r="E7" s="24">
        <v>1323000</v>
      </c>
      <c r="F7" s="6">
        <v>1402738</v>
      </c>
      <c r="G7" s="25">
        <v>1402738</v>
      </c>
      <c r="H7" s="26">
        <v>3136412</v>
      </c>
      <c r="I7" s="24">
        <v>1800000</v>
      </c>
      <c r="J7" s="6">
        <v>1897200</v>
      </c>
      <c r="K7" s="25">
        <v>1999649</v>
      </c>
    </row>
    <row r="8" spans="1:11" ht="12.75">
      <c r="A8" s="22" t="s">
        <v>21</v>
      </c>
      <c r="B8" s="6">
        <v>120429307</v>
      </c>
      <c r="C8" s="6">
        <v>124505107</v>
      </c>
      <c r="D8" s="23">
        <v>135225186</v>
      </c>
      <c r="E8" s="24">
        <v>161319429</v>
      </c>
      <c r="F8" s="6">
        <v>161442441</v>
      </c>
      <c r="G8" s="25">
        <v>161442441</v>
      </c>
      <c r="H8" s="26">
        <v>152901806</v>
      </c>
      <c r="I8" s="24">
        <v>180587500</v>
      </c>
      <c r="J8" s="6">
        <v>195406500</v>
      </c>
      <c r="K8" s="25">
        <v>215132600</v>
      </c>
    </row>
    <row r="9" spans="1:11" ht="12.75">
      <c r="A9" s="22" t="s">
        <v>22</v>
      </c>
      <c r="B9" s="6">
        <v>59353975</v>
      </c>
      <c r="C9" s="6">
        <v>61373791</v>
      </c>
      <c r="D9" s="23">
        <v>50854196</v>
      </c>
      <c r="E9" s="24">
        <v>68746682</v>
      </c>
      <c r="F9" s="6">
        <v>58568791</v>
      </c>
      <c r="G9" s="25">
        <v>58568791</v>
      </c>
      <c r="H9" s="26">
        <v>50712547</v>
      </c>
      <c r="I9" s="24">
        <v>65153801</v>
      </c>
      <c r="J9" s="6">
        <v>68471290</v>
      </c>
      <c r="K9" s="25">
        <v>72168770</v>
      </c>
    </row>
    <row r="10" spans="1:11" ht="20.25">
      <c r="A10" s="27" t="s">
        <v>95</v>
      </c>
      <c r="B10" s="28">
        <f>SUM(B5:B9)</f>
        <v>535358075</v>
      </c>
      <c r="C10" s="29">
        <f aca="true" t="shared" si="0" ref="C10:K10">SUM(C5:C9)</f>
        <v>564814899</v>
      </c>
      <c r="D10" s="30">
        <f t="shared" si="0"/>
        <v>605531999</v>
      </c>
      <c r="E10" s="28">
        <f t="shared" si="0"/>
        <v>677378319</v>
      </c>
      <c r="F10" s="29">
        <f t="shared" si="0"/>
        <v>669505658</v>
      </c>
      <c r="G10" s="31">
        <f t="shared" si="0"/>
        <v>669505658</v>
      </c>
      <c r="H10" s="32">
        <f t="shared" si="0"/>
        <v>642228379</v>
      </c>
      <c r="I10" s="28">
        <f t="shared" si="0"/>
        <v>740965212</v>
      </c>
      <c r="J10" s="29">
        <f t="shared" si="0"/>
        <v>779226620</v>
      </c>
      <c r="K10" s="31">
        <f t="shared" si="0"/>
        <v>830479048</v>
      </c>
    </row>
    <row r="11" spans="1:11" ht="12.75">
      <c r="A11" s="22" t="s">
        <v>23</v>
      </c>
      <c r="B11" s="6">
        <v>152862027</v>
      </c>
      <c r="C11" s="6">
        <v>163444740</v>
      </c>
      <c r="D11" s="23">
        <v>187225676</v>
      </c>
      <c r="E11" s="24">
        <v>203103386</v>
      </c>
      <c r="F11" s="6">
        <v>207325415</v>
      </c>
      <c r="G11" s="25">
        <v>207325415</v>
      </c>
      <c r="H11" s="26">
        <v>202236242</v>
      </c>
      <c r="I11" s="24">
        <v>234577509</v>
      </c>
      <c r="J11" s="6">
        <v>235789983</v>
      </c>
      <c r="K11" s="25">
        <v>248255382</v>
      </c>
    </row>
    <row r="12" spans="1:11" ht="12.75">
      <c r="A12" s="22" t="s">
        <v>24</v>
      </c>
      <c r="B12" s="6">
        <v>12290330</v>
      </c>
      <c r="C12" s="6">
        <v>12998526</v>
      </c>
      <c r="D12" s="23">
        <v>14180757</v>
      </c>
      <c r="E12" s="24">
        <v>15408356</v>
      </c>
      <c r="F12" s="6">
        <v>15408356</v>
      </c>
      <c r="G12" s="25">
        <v>15408356</v>
      </c>
      <c r="H12" s="26">
        <v>15145232</v>
      </c>
      <c r="I12" s="24">
        <v>16317244</v>
      </c>
      <c r="J12" s="6">
        <v>17198391</v>
      </c>
      <c r="K12" s="25">
        <v>18127118</v>
      </c>
    </row>
    <row r="13" spans="1:11" ht="12.75">
      <c r="A13" s="22" t="s">
        <v>96</v>
      </c>
      <c r="B13" s="6">
        <v>94495978</v>
      </c>
      <c r="C13" s="6">
        <v>80527306</v>
      </c>
      <c r="D13" s="23">
        <v>80069871</v>
      </c>
      <c r="E13" s="24">
        <v>94303338</v>
      </c>
      <c r="F13" s="6">
        <v>80243972</v>
      </c>
      <c r="G13" s="25">
        <v>80243972</v>
      </c>
      <c r="H13" s="26">
        <v>122736449</v>
      </c>
      <c r="I13" s="24">
        <v>84416664</v>
      </c>
      <c r="J13" s="6">
        <v>88975170</v>
      </c>
      <c r="K13" s="25">
        <v>93779833</v>
      </c>
    </row>
    <row r="14" spans="1:11" ht="12.75">
      <c r="A14" s="22" t="s">
        <v>25</v>
      </c>
      <c r="B14" s="6">
        <v>58141976</v>
      </c>
      <c r="C14" s="6">
        <v>0</v>
      </c>
      <c r="D14" s="23">
        <v>67387364</v>
      </c>
      <c r="E14" s="24">
        <v>22869</v>
      </c>
      <c r="F14" s="6">
        <v>22869</v>
      </c>
      <c r="G14" s="25">
        <v>22869</v>
      </c>
      <c r="H14" s="26">
        <v>45026739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222406798</v>
      </c>
      <c r="C15" s="6">
        <v>308708726</v>
      </c>
      <c r="D15" s="23">
        <v>304008808</v>
      </c>
      <c r="E15" s="24">
        <v>309718216</v>
      </c>
      <c r="F15" s="6">
        <v>296308559</v>
      </c>
      <c r="G15" s="25">
        <v>296308559</v>
      </c>
      <c r="H15" s="26">
        <v>310606743</v>
      </c>
      <c r="I15" s="24">
        <v>341297293</v>
      </c>
      <c r="J15" s="6">
        <v>357592734</v>
      </c>
      <c r="K15" s="25">
        <v>376902508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198489661</v>
      </c>
      <c r="C17" s="6">
        <v>313144773</v>
      </c>
      <c r="D17" s="23">
        <v>191792126</v>
      </c>
      <c r="E17" s="24">
        <v>226590855</v>
      </c>
      <c r="F17" s="6">
        <v>225318743</v>
      </c>
      <c r="G17" s="25">
        <v>225318743</v>
      </c>
      <c r="H17" s="26">
        <v>190677845</v>
      </c>
      <c r="I17" s="24">
        <v>226726580</v>
      </c>
      <c r="J17" s="6">
        <v>233534571</v>
      </c>
      <c r="K17" s="25">
        <v>246240921</v>
      </c>
    </row>
    <row r="18" spans="1:11" ht="12.75">
      <c r="A18" s="33" t="s">
        <v>28</v>
      </c>
      <c r="B18" s="34">
        <f>SUM(B11:B17)</f>
        <v>738686770</v>
      </c>
      <c r="C18" s="35">
        <f aca="true" t="shared" si="1" ref="C18:K18">SUM(C11:C17)</f>
        <v>878824071</v>
      </c>
      <c r="D18" s="36">
        <f t="shared" si="1"/>
        <v>844664602</v>
      </c>
      <c r="E18" s="34">
        <f t="shared" si="1"/>
        <v>849147020</v>
      </c>
      <c r="F18" s="35">
        <f t="shared" si="1"/>
        <v>824627914</v>
      </c>
      <c r="G18" s="37">
        <f t="shared" si="1"/>
        <v>824627914</v>
      </c>
      <c r="H18" s="38">
        <f t="shared" si="1"/>
        <v>886429250</v>
      </c>
      <c r="I18" s="34">
        <f t="shared" si="1"/>
        <v>903335290</v>
      </c>
      <c r="J18" s="35">
        <f t="shared" si="1"/>
        <v>933090849</v>
      </c>
      <c r="K18" s="37">
        <f t="shared" si="1"/>
        <v>983305762</v>
      </c>
    </row>
    <row r="19" spans="1:11" ht="12.75">
      <c r="A19" s="33" t="s">
        <v>29</v>
      </c>
      <c r="B19" s="39">
        <f>+B10-B18</f>
        <v>-203328695</v>
      </c>
      <c r="C19" s="40">
        <f aca="true" t="shared" si="2" ref="C19:K19">+C10-C18</f>
        <v>-314009172</v>
      </c>
      <c r="D19" s="41">
        <f t="shared" si="2"/>
        <v>-239132603</v>
      </c>
      <c r="E19" s="39">
        <f t="shared" si="2"/>
        <v>-171768701</v>
      </c>
      <c r="F19" s="40">
        <f t="shared" si="2"/>
        <v>-155122256</v>
      </c>
      <c r="G19" s="42">
        <f t="shared" si="2"/>
        <v>-155122256</v>
      </c>
      <c r="H19" s="43">
        <f t="shared" si="2"/>
        <v>-244200871</v>
      </c>
      <c r="I19" s="39">
        <f t="shared" si="2"/>
        <v>-162370078</v>
      </c>
      <c r="J19" s="40">
        <f t="shared" si="2"/>
        <v>-153864229</v>
      </c>
      <c r="K19" s="42">
        <f t="shared" si="2"/>
        <v>-152826714</v>
      </c>
    </row>
    <row r="20" spans="1:11" ht="20.25">
      <c r="A20" s="44" t="s">
        <v>30</v>
      </c>
      <c r="B20" s="45">
        <v>46288233</v>
      </c>
      <c r="C20" s="46">
        <v>50701618</v>
      </c>
      <c r="D20" s="47">
        <v>10000000</v>
      </c>
      <c r="E20" s="45">
        <v>89283571</v>
      </c>
      <c r="F20" s="46">
        <v>89160550</v>
      </c>
      <c r="G20" s="48">
        <v>89160550</v>
      </c>
      <c r="H20" s="49">
        <v>67160868</v>
      </c>
      <c r="I20" s="45">
        <v>130074500</v>
      </c>
      <c r="J20" s="46">
        <v>151217500</v>
      </c>
      <c r="K20" s="48">
        <v>149865400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-157040462</v>
      </c>
      <c r="C22" s="57">
        <f aca="true" t="shared" si="3" ref="C22:K22">SUM(C19:C21)</f>
        <v>-263307554</v>
      </c>
      <c r="D22" s="58">
        <f t="shared" si="3"/>
        <v>-229132603</v>
      </c>
      <c r="E22" s="56">
        <f t="shared" si="3"/>
        <v>-82485130</v>
      </c>
      <c r="F22" s="57">
        <f t="shared" si="3"/>
        <v>-65961706</v>
      </c>
      <c r="G22" s="59">
        <f t="shared" si="3"/>
        <v>-65961706</v>
      </c>
      <c r="H22" s="60">
        <f t="shared" si="3"/>
        <v>-177040003</v>
      </c>
      <c r="I22" s="56">
        <f t="shared" si="3"/>
        <v>-32295578</v>
      </c>
      <c r="J22" s="57">
        <f t="shared" si="3"/>
        <v>-2646729</v>
      </c>
      <c r="K22" s="59">
        <f t="shared" si="3"/>
        <v>-2961314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-157040462</v>
      </c>
      <c r="C24" s="40">
        <f aca="true" t="shared" si="4" ref="C24:K24">SUM(C22:C23)</f>
        <v>-263307554</v>
      </c>
      <c r="D24" s="41">
        <f t="shared" si="4"/>
        <v>-229132603</v>
      </c>
      <c r="E24" s="39">
        <f t="shared" si="4"/>
        <v>-82485130</v>
      </c>
      <c r="F24" s="40">
        <f t="shared" si="4"/>
        <v>-65961706</v>
      </c>
      <c r="G24" s="42">
        <f t="shared" si="4"/>
        <v>-65961706</v>
      </c>
      <c r="H24" s="43">
        <f t="shared" si="4"/>
        <v>-177040003</v>
      </c>
      <c r="I24" s="39">
        <f t="shared" si="4"/>
        <v>-32295578</v>
      </c>
      <c r="J24" s="40">
        <f t="shared" si="4"/>
        <v>-2646729</v>
      </c>
      <c r="K24" s="42">
        <f t="shared" si="4"/>
        <v>-2961314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46288692</v>
      </c>
      <c r="C27" s="7">
        <v>46899928</v>
      </c>
      <c r="D27" s="69">
        <v>1338421</v>
      </c>
      <c r="E27" s="70">
        <v>94283571</v>
      </c>
      <c r="F27" s="7">
        <v>94860550</v>
      </c>
      <c r="G27" s="71">
        <v>94860550</v>
      </c>
      <c r="H27" s="72">
        <v>80950719</v>
      </c>
      <c r="I27" s="70">
        <v>195149001</v>
      </c>
      <c r="J27" s="7">
        <v>156217500</v>
      </c>
      <c r="K27" s="71">
        <v>154865400</v>
      </c>
    </row>
    <row r="28" spans="1:11" ht="12.75">
      <c r="A28" s="73" t="s">
        <v>34</v>
      </c>
      <c r="B28" s="6">
        <v>46288692</v>
      </c>
      <c r="C28" s="6">
        <v>46841772</v>
      </c>
      <c r="D28" s="23">
        <v>0</v>
      </c>
      <c r="E28" s="24">
        <v>89283571</v>
      </c>
      <c r="F28" s="6">
        <v>89160550</v>
      </c>
      <c r="G28" s="25">
        <v>89160550</v>
      </c>
      <c r="H28" s="26">
        <v>72517645</v>
      </c>
      <c r="I28" s="24">
        <v>190149001</v>
      </c>
      <c r="J28" s="6">
        <v>151217500</v>
      </c>
      <c r="K28" s="25">
        <v>149865400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58154</v>
      </c>
      <c r="D31" s="23">
        <v>0</v>
      </c>
      <c r="E31" s="24">
        <v>0</v>
      </c>
      <c r="F31" s="6">
        <v>4715000</v>
      </c>
      <c r="G31" s="25">
        <v>4715000</v>
      </c>
      <c r="H31" s="26">
        <v>7715075</v>
      </c>
      <c r="I31" s="24">
        <v>5000000</v>
      </c>
      <c r="J31" s="6">
        <v>5000000</v>
      </c>
      <c r="K31" s="25">
        <v>5000000</v>
      </c>
    </row>
    <row r="32" spans="1:11" ht="12.75">
      <c r="A32" s="33" t="s">
        <v>37</v>
      </c>
      <c r="B32" s="7">
        <f>SUM(B28:B31)</f>
        <v>46288692</v>
      </c>
      <c r="C32" s="7">
        <f aca="true" t="shared" si="5" ref="C32:K32">SUM(C28:C31)</f>
        <v>46899926</v>
      </c>
      <c r="D32" s="69">
        <f t="shared" si="5"/>
        <v>0</v>
      </c>
      <c r="E32" s="70">
        <f t="shared" si="5"/>
        <v>89283571</v>
      </c>
      <c r="F32" s="7">
        <f t="shared" si="5"/>
        <v>93875550</v>
      </c>
      <c r="G32" s="71">
        <f t="shared" si="5"/>
        <v>93875550</v>
      </c>
      <c r="H32" s="72">
        <f t="shared" si="5"/>
        <v>80232720</v>
      </c>
      <c r="I32" s="70">
        <f t="shared" si="5"/>
        <v>195149001</v>
      </c>
      <c r="J32" s="7">
        <f t="shared" si="5"/>
        <v>156217500</v>
      </c>
      <c r="K32" s="71">
        <f t="shared" si="5"/>
        <v>154865400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114683439</v>
      </c>
      <c r="C35" s="6">
        <v>115802313</v>
      </c>
      <c r="D35" s="23">
        <v>123254131</v>
      </c>
      <c r="E35" s="24">
        <v>120823358</v>
      </c>
      <c r="F35" s="6">
        <v>132452569</v>
      </c>
      <c r="G35" s="25">
        <v>132452569</v>
      </c>
      <c r="H35" s="26">
        <v>331449487</v>
      </c>
      <c r="I35" s="24">
        <v>118996412</v>
      </c>
      <c r="J35" s="6">
        <v>125396799</v>
      </c>
      <c r="K35" s="25">
        <v>132135244</v>
      </c>
    </row>
    <row r="36" spans="1:11" ht="12.75">
      <c r="A36" s="22" t="s">
        <v>40</v>
      </c>
      <c r="B36" s="6">
        <v>1842124321</v>
      </c>
      <c r="C36" s="6">
        <v>1789031507</v>
      </c>
      <c r="D36" s="23">
        <v>-28081972</v>
      </c>
      <c r="E36" s="24">
        <v>2033274221</v>
      </c>
      <c r="F36" s="6">
        <v>1633112870</v>
      </c>
      <c r="G36" s="25">
        <v>1633112870</v>
      </c>
      <c r="H36" s="26">
        <v>2655717260</v>
      </c>
      <c r="I36" s="24">
        <v>1964118254</v>
      </c>
      <c r="J36" s="6">
        <v>2003338771</v>
      </c>
      <c r="K36" s="25">
        <v>2090884397</v>
      </c>
    </row>
    <row r="37" spans="1:11" ht="12.75">
      <c r="A37" s="22" t="s">
        <v>41</v>
      </c>
      <c r="B37" s="6">
        <v>516864045</v>
      </c>
      <c r="C37" s="6">
        <v>729223077</v>
      </c>
      <c r="D37" s="23">
        <v>313629876</v>
      </c>
      <c r="E37" s="24">
        <v>656380031</v>
      </c>
      <c r="F37" s="6">
        <v>657349733</v>
      </c>
      <c r="G37" s="25">
        <v>657349733</v>
      </c>
      <c r="H37" s="26">
        <v>1143302942</v>
      </c>
      <c r="I37" s="24">
        <v>1013060037</v>
      </c>
      <c r="J37" s="6">
        <v>905366622</v>
      </c>
      <c r="K37" s="25">
        <v>863298286</v>
      </c>
    </row>
    <row r="38" spans="1:11" ht="12.75">
      <c r="A38" s="22" t="s">
        <v>42</v>
      </c>
      <c r="B38" s="6">
        <v>82097117</v>
      </c>
      <c r="C38" s="6">
        <v>113078405</v>
      </c>
      <c r="D38" s="23">
        <v>23076341</v>
      </c>
      <c r="E38" s="24">
        <v>57405590</v>
      </c>
      <c r="F38" s="6">
        <v>77845932</v>
      </c>
      <c r="G38" s="25">
        <v>77845932</v>
      </c>
      <c r="H38" s="26">
        <v>83010734</v>
      </c>
      <c r="I38" s="24">
        <v>57405590</v>
      </c>
      <c r="J38" s="6">
        <v>60505492</v>
      </c>
      <c r="K38" s="25">
        <v>63833294</v>
      </c>
    </row>
    <row r="39" spans="1:11" ht="12.75">
      <c r="A39" s="22" t="s">
        <v>43</v>
      </c>
      <c r="B39" s="6">
        <v>1357846598</v>
      </c>
      <c r="C39" s="6">
        <v>1062532338</v>
      </c>
      <c r="D39" s="23">
        <v>-12401448</v>
      </c>
      <c r="E39" s="24">
        <v>1522797088</v>
      </c>
      <c r="F39" s="6">
        <v>1096331480</v>
      </c>
      <c r="G39" s="25">
        <v>1096331480</v>
      </c>
      <c r="H39" s="26">
        <v>1893618442</v>
      </c>
      <c r="I39" s="24">
        <v>1012649039</v>
      </c>
      <c r="J39" s="6">
        <v>1162863456</v>
      </c>
      <c r="K39" s="25">
        <v>1295888061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33285568</v>
      </c>
      <c r="C42" s="6">
        <v>29970296</v>
      </c>
      <c r="D42" s="23">
        <v>-688544821</v>
      </c>
      <c r="E42" s="24">
        <v>-672341610</v>
      </c>
      <c r="F42" s="6">
        <v>-665715254</v>
      </c>
      <c r="G42" s="25">
        <v>-665715254</v>
      </c>
      <c r="H42" s="26">
        <v>-682600143</v>
      </c>
      <c r="I42" s="24">
        <v>-738739884</v>
      </c>
      <c r="J42" s="6">
        <v>-759607283</v>
      </c>
      <c r="K42" s="25">
        <v>-800454075</v>
      </c>
    </row>
    <row r="43" spans="1:11" ht="12.75">
      <c r="A43" s="22" t="s">
        <v>46</v>
      </c>
      <c r="B43" s="6">
        <v>-42657318</v>
      </c>
      <c r="C43" s="6">
        <v>-46690192</v>
      </c>
      <c r="D43" s="23">
        <v>0</v>
      </c>
      <c r="E43" s="24">
        <v>0</v>
      </c>
      <c r="F43" s="6">
        <v>0</v>
      </c>
      <c r="G43" s="25">
        <v>0</v>
      </c>
      <c r="H43" s="26">
        <v>161885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-1323405</v>
      </c>
      <c r="C44" s="6">
        <v>-367338</v>
      </c>
      <c r="D44" s="23">
        <v>1683867</v>
      </c>
      <c r="E44" s="24">
        <v>12801238</v>
      </c>
      <c r="F44" s="6">
        <v>969702</v>
      </c>
      <c r="G44" s="25">
        <v>969702</v>
      </c>
      <c r="H44" s="26">
        <v>665337</v>
      </c>
      <c r="I44" s="24">
        <v>-969702</v>
      </c>
      <c r="J44" s="6">
        <v>796681</v>
      </c>
      <c r="K44" s="25">
        <v>825216</v>
      </c>
    </row>
    <row r="45" spans="1:11" ht="12.75">
      <c r="A45" s="33" t="s">
        <v>48</v>
      </c>
      <c r="B45" s="7">
        <v>19263551</v>
      </c>
      <c r="C45" s="7">
        <v>2176317</v>
      </c>
      <c r="D45" s="69">
        <v>-629641658</v>
      </c>
      <c r="E45" s="70">
        <v>-657513110</v>
      </c>
      <c r="F45" s="7">
        <v>-662718290</v>
      </c>
      <c r="G45" s="71">
        <v>-662718290</v>
      </c>
      <c r="H45" s="72">
        <v>-735760537</v>
      </c>
      <c r="I45" s="70">
        <v>-737682324</v>
      </c>
      <c r="J45" s="7">
        <v>-756783340</v>
      </c>
      <c r="K45" s="71">
        <v>-797601597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19263551</v>
      </c>
      <c r="C48" s="6">
        <v>2176317</v>
      </c>
      <c r="D48" s="23">
        <v>2613078</v>
      </c>
      <c r="E48" s="24">
        <v>1032570</v>
      </c>
      <c r="F48" s="6">
        <v>1032570</v>
      </c>
      <c r="G48" s="25">
        <v>1032570</v>
      </c>
      <c r="H48" s="26">
        <v>24533931</v>
      </c>
      <c r="I48" s="24">
        <v>1032570</v>
      </c>
      <c r="J48" s="6">
        <v>1032570</v>
      </c>
      <c r="K48" s="25">
        <v>1032570</v>
      </c>
    </row>
    <row r="49" spans="1:11" ht="12.75">
      <c r="A49" s="22" t="s">
        <v>51</v>
      </c>
      <c r="B49" s="6">
        <f>+B75</f>
        <v>435588569.43541896</v>
      </c>
      <c r="C49" s="6">
        <f aca="true" t="shared" si="6" ref="C49:K49">+C75</f>
        <v>618588538.4499583</v>
      </c>
      <c r="D49" s="23">
        <f t="shared" si="6"/>
        <v>309611050</v>
      </c>
      <c r="E49" s="24">
        <f t="shared" si="6"/>
        <v>641894926</v>
      </c>
      <c r="F49" s="6">
        <f t="shared" si="6"/>
        <v>641894926</v>
      </c>
      <c r="G49" s="25">
        <f t="shared" si="6"/>
        <v>641894926</v>
      </c>
      <c r="H49" s="26">
        <f t="shared" si="6"/>
        <v>1122145177</v>
      </c>
      <c r="I49" s="24">
        <f t="shared" si="6"/>
        <v>998574932</v>
      </c>
      <c r="J49" s="6">
        <f t="shared" si="6"/>
        <v>890084836</v>
      </c>
      <c r="K49" s="25">
        <f t="shared" si="6"/>
        <v>847191284</v>
      </c>
    </row>
    <row r="50" spans="1:11" ht="12.75">
      <c r="A50" s="33" t="s">
        <v>52</v>
      </c>
      <c r="B50" s="7">
        <f>+B48-B49</f>
        <v>-416325018.43541896</v>
      </c>
      <c r="C50" s="7">
        <f aca="true" t="shared" si="7" ref="C50:K50">+C48-C49</f>
        <v>-616412221.4499583</v>
      </c>
      <c r="D50" s="69">
        <f t="shared" si="7"/>
        <v>-306997972</v>
      </c>
      <c r="E50" s="70">
        <f t="shared" si="7"/>
        <v>-640862356</v>
      </c>
      <c r="F50" s="7">
        <f t="shared" si="7"/>
        <v>-640862356</v>
      </c>
      <c r="G50" s="71">
        <f t="shared" si="7"/>
        <v>-640862356</v>
      </c>
      <c r="H50" s="72">
        <f t="shared" si="7"/>
        <v>-1097611246</v>
      </c>
      <c r="I50" s="70">
        <f t="shared" si="7"/>
        <v>-997542362</v>
      </c>
      <c r="J50" s="7">
        <f t="shared" si="7"/>
        <v>-889052266</v>
      </c>
      <c r="K50" s="71">
        <f t="shared" si="7"/>
        <v>-846158714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1833315692</v>
      </c>
      <c r="C53" s="6">
        <v>1773582483</v>
      </c>
      <c r="D53" s="23">
        <v>-142974383</v>
      </c>
      <c r="E53" s="24">
        <v>2033274221</v>
      </c>
      <c r="F53" s="6">
        <v>1633112870</v>
      </c>
      <c r="G53" s="25">
        <v>1633112870</v>
      </c>
      <c r="H53" s="26">
        <v>2540631077</v>
      </c>
      <c r="I53" s="24">
        <v>1964118254</v>
      </c>
      <c r="J53" s="6">
        <v>2003338771</v>
      </c>
      <c r="K53" s="25">
        <v>2090884397</v>
      </c>
    </row>
    <row r="54" spans="1:11" ht="12.75">
      <c r="A54" s="22" t="s">
        <v>55</v>
      </c>
      <c r="B54" s="6">
        <v>94495978</v>
      </c>
      <c r="C54" s="6">
        <v>80527306</v>
      </c>
      <c r="D54" s="23">
        <v>0</v>
      </c>
      <c r="E54" s="24">
        <v>94303338</v>
      </c>
      <c r="F54" s="6">
        <v>80243972</v>
      </c>
      <c r="G54" s="25">
        <v>80243972</v>
      </c>
      <c r="H54" s="26">
        <v>123999316</v>
      </c>
      <c r="I54" s="24">
        <v>84416664</v>
      </c>
      <c r="J54" s="6">
        <v>88975170</v>
      </c>
      <c r="K54" s="25">
        <v>93779833</v>
      </c>
    </row>
    <row r="55" spans="1:11" ht="12.75">
      <c r="A55" s="22" t="s">
        <v>56</v>
      </c>
      <c r="B55" s="6">
        <v>12307432</v>
      </c>
      <c r="C55" s="6">
        <v>0</v>
      </c>
      <c r="D55" s="23">
        <v>0</v>
      </c>
      <c r="E55" s="24">
        <v>0</v>
      </c>
      <c r="F55" s="6">
        <v>21366096</v>
      </c>
      <c r="G55" s="25">
        <v>21366096</v>
      </c>
      <c r="H55" s="26">
        <v>20944207</v>
      </c>
      <c r="I55" s="24">
        <v>59606369</v>
      </c>
      <c r="J55" s="6">
        <v>0</v>
      </c>
      <c r="K55" s="25">
        <v>0</v>
      </c>
    </row>
    <row r="56" spans="1:11" ht="12.75">
      <c r="A56" s="22" t="s">
        <v>57</v>
      </c>
      <c r="B56" s="6">
        <v>30194288</v>
      </c>
      <c r="C56" s="6">
        <v>27950568</v>
      </c>
      <c r="D56" s="23">
        <v>34404270</v>
      </c>
      <c r="E56" s="24">
        <v>52645448</v>
      </c>
      <c r="F56" s="6">
        <v>36371822</v>
      </c>
      <c r="G56" s="25">
        <v>36371822</v>
      </c>
      <c r="H56" s="26">
        <v>25018922</v>
      </c>
      <c r="I56" s="24">
        <v>43118668</v>
      </c>
      <c r="J56" s="6">
        <v>43339079</v>
      </c>
      <c r="K56" s="25">
        <v>45679413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31893704</v>
      </c>
      <c r="G59" s="25">
        <v>31893704</v>
      </c>
      <c r="H59" s="26">
        <v>31893704</v>
      </c>
      <c r="I59" s="24">
        <v>38496835</v>
      </c>
      <c r="J59" s="6">
        <v>40575664</v>
      </c>
      <c r="K59" s="25">
        <v>42766749</v>
      </c>
    </row>
    <row r="60" spans="1:11" ht="12.75">
      <c r="A60" s="90" t="s">
        <v>60</v>
      </c>
      <c r="B60" s="6">
        <v>26177868</v>
      </c>
      <c r="C60" s="6">
        <v>24143482</v>
      </c>
      <c r="D60" s="23">
        <v>0</v>
      </c>
      <c r="E60" s="24">
        <v>0</v>
      </c>
      <c r="F60" s="6">
        <v>1310800</v>
      </c>
      <c r="G60" s="25">
        <v>1310800</v>
      </c>
      <c r="H60" s="26">
        <v>1310800</v>
      </c>
      <c r="I60" s="24">
        <v>1394763</v>
      </c>
      <c r="J60" s="6">
        <v>1470080</v>
      </c>
      <c r="K60" s="25">
        <v>1549465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74172</v>
      </c>
      <c r="C62" s="98">
        <v>47936</v>
      </c>
      <c r="D62" s="99">
        <v>50111</v>
      </c>
      <c r="E62" s="97">
        <v>52292</v>
      </c>
      <c r="F62" s="98">
        <v>52292</v>
      </c>
      <c r="G62" s="99">
        <v>52292</v>
      </c>
      <c r="H62" s="100">
        <v>52292</v>
      </c>
      <c r="I62" s="97">
        <v>55377</v>
      </c>
      <c r="J62" s="98">
        <v>58468</v>
      </c>
      <c r="K62" s="99">
        <v>0</v>
      </c>
    </row>
    <row r="63" spans="1:11" ht="12.75">
      <c r="A63" s="96" t="s">
        <v>63</v>
      </c>
      <c r="B63" s="97">
        <v>36169</v>
      </c>
      <c r="C63" s="98">
        <v>45466</v>
      </c>
      <c r="D63" s="99">
        <v>45608</v>
      </c>
      <c r="E63" s="97">
        <v>47984</v>
      </c>
      <c r="F63" s="98">
        <v>47984</v>
      </c>
      <c r="G63" s="99">
        <v>47984</v>
      </c>
      <c r="H63" s="100">
        <v>47984</v>
      </c>
      <c r="I63" s="97">
        <v>50815</v>
      </c>
      <c r="J63" s="98">
        <v>53661</v>
      </c>
      <c r="K63" s="99">
        <v>0</v>
      </c>
    </row>
    <row r="64" spans="1:11" ht="12.75">
      <c r="A64" s="96" t="s">
        <v>64</v>
      </c>
      <c r="B64" s="97">
        <v>41932</v>
      </c>
      <c r="C64" s="98">
        <v>9727</v>
      </c>
      <c r="D64" s="99">
        <v>57952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37033</v>
      </c>
      <c r="C65" s="98">
        <v>15103</v>
      </c>
      <c r="D65" s="99">
        <v>44857</v>
      </c>
      <c r="E65" s="97">
        <v>12746</v>
      </c>
      <c r="F65" s="98">
        <v>12746</v>
      </c>
      <c r="G65" s="99">
        <v>12746</v>
      </c>
      <c r="H65" s="100">
        <v>12746</v>
      </c>
      <c r="I65" s="97">
        <v>13498</v>
      </c>
      <c r="J65" s="98">
        <v>14254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0.7723908312601051</v>
      </c>
      <c r="C70" s="5">
        <f aca="true" t="shared" si="8" ref="C70:K70">IF(ISERROR(C71/C72),0,(C71/C72))</f>
        <v>0.931180798384593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101</v>
      </c>
      <c r="B71" s="2">
        <f>+B83</f>
        <v>306913945</v>
      </c>
      <c r="C71" s="2">
        <f aca="true" t="shared" si="9" ref="C71:K71">+C83</f>
        <v>387137117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102</v>
      </c>
      <c r="B72" s="2">
        <f>+B77</f>
        <v>397355759</v>
      </c>
      <c r="C72" s="2">
        <f aca="true" t="shared" si="10" ref="C72:K72">+C77</f>
        <v>415748604</v>
      </c>
      <c r="D72" s="2">
        <f t="shared" si="10"/>
        <v>440228369</v>
      </c>
      <c r="E72" s="2">
        <f t="shared" si="10"/>
        <v>473600464</v>
      </c>
      <c r="F72" s="2">
        <f t="shared" si="10"/>
        <v>474401063</v>
      </c>
      <c r="G72" s="2">
        <f t="shared" si="10"/>
        <v>474401063</v>
      </c>
      <c r="H72" s="2">
        <f t="shared" si="10"/>
        <v>460173859</v>
      </c>
      <c r="I72" s="2">
        <f t="shared" si="10"/>
        <v>526713868</v>
      </c>
      <c r="J72" s="2">
        <f t="shared" si="10"/>
        <v>548535949</v>
      </c>
      <c r="K72" s="2">
        <f t="shared" si="10"/>
        <v>578156928</v>
      </c>
    </row>
    <row r="73" spans="1:11" ht="12.75" hidden="1">
      <c r="A73" s="2" t="s">
        <v>103</v>
      </c>
      <c r="B73" s="2">
        <f>+B74</f>
        <v>22203675.333333332</v>
      </c>
      <c r="C73" s="2">
        <f aca="true" t="shared" si="11" ref="C73:K73">+(C78+C80+C81+C82)-(B78+B80+B81+B82)</f>
        <v>14305358</v>
      </c>
      <c r="D73" s="2">
        <f t="shared" si="11"/>
        <v>22367691</v>
      </c>
      <c r="E73" s="2">
        <f t="shared" si="11"/>
        <v>-16959880</v>
      </c>
      <c r="F73" s="2">
        <f>+(F78+F80+F81+F82)-(D78+D80+D81+D82)</f>
        <v>-2739</v>
      </c>
      <c r="G73" s="2">
        <f>+(G78+G80+G81+G82)-(D78+D80+D81+D82)</f>
        <v>-2739</v>
      </c>
      <c r="H73" s="2">
        <f>+(H78+H80+H81+H82)-(D78+D80+D81+D82)</f>
        <v>175282441</v>
      </c>
      <c r="I73" s="2">
        <f>+(I78+I80+I81+I82)-(E78+E80+E81+E82)</f>
        <v>0</v>
      </c>
      <c r="J73" s="2">
        <f t="shared" si="11"/>
        <v>5713327</v>
      </c>
      <c r="K73" s="2">
        <f t="shared" si="11"/>
        <v>6015658</v>
      </c>
    </row>
    <row r="74" spans="1:11" ht="12.75" hidden="1">
      <c r="A74" s="2" t="s">
        <v>104</v>
      </c>
      <c r="B74" s="2">
        <f>+TREND(C74:E74)</f>
        <v>22203675.333333332</v>
      </c>
      <c r="C74" s="2">
        <f>+C73</f>
        <v>14305358</v>
      </c>
      <c r="D74" s="2">
        <f aca="true" t="shared" si="12" ref="D74:K74">+D73</f>
        <v>22367691</v>
      </c>
      <c r="E74" s="2">
        <f t="shared" si="12"/>
        <v>-16959880</v>
      </c>
      <c r="F74" s="2">
        <f t="shared" si="12"/>
        <v>-2739</v>
      </c>
      <c r="G74" s="2">
        <f t="shared" si="12"/>
        <v>-2739</v>
      </c>
      <c r="H74" s="2">
        <f t="shared" si="12"/>
        <v>175282441</v>
      </c>
      <c r="I74" s="2">
        <f t="shared" si="12"/>
        <v>0</v>
      </c>
      <c r="J74" s="2">
        <f t="shared" si="12"/>
        <v>5713327</v>
      </c>
      <c r="K74" s="2">
        <f t="shared" si="12"/>
        <v>6015658</v>
      </c>
    </row>
    <row r="75" spans="1:11" ht="12.75" hidden="1">
      <c r="A75" s="2" t="s">
        <v>105</v>
      </c>
      <c r="B75" s="2">
        <f>+B84-(((B80+B81+B78)*B70)-B79)</f>
        <v>435588569.43541896</v>
      </c>
      <c r="C75" s="2">
        <f aca="true" t="shared" si="13" ref="C75:K75">+C84-(((C80+C81+C78)*C70)-C79)</f>
        <v>618588538.4499583</v>
      </c>
      <c r="D75" s="2">
        <f t="shared" si="13"/>
        <v>309611050</v>
      </c>
      <c r="E75" s="2">
        <f t="shared" si="13"/>
        <v>641894926</v>
      </c>
      <c r="F75" s="2">
        <f t="shared" si="13"/>
        <v>641894926</v>
      </c>
      <c r="G75" s="2">
        <f t="shared" si="13"/>
        <v>641894926</v>
      </c>
      <c r="H75" s="2">
        <f t="shared" si="13"/>
        <v>1122145177</v>
      </c>
      <c r="I75" s="2">
        <f t="shared" si="13"/>
        <v>998574932</v>
      </c>
      <c r="J75" s="2">
        <f t="shared" si="13"/>
        <v>890084836</v>
      </c>
      <c r="K75" s="2">
        <f t="shared" si="13"/>
        <v>847191284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397355759</v>
      </c>
      <c r="C77" s="3">
        <v>415748604</v>
      </c>
      <c r="D77" s="3">
        <v>440228369</v>
      </c>
      <c r="E77" s="3">
        <v>473600464</v>
      </c>
      <c r="F77" s="3">
        <v>474401063</v>
      </c>
      <c r="G77" s="3">
        <v>474401063</v>
      </c>
      <c r="H77" s="3">
        <v>460173859</v>
      </c>
      <c r="I77" s="3">
        <v>526713868</v>
      </c>
      <c r="J77" s="3">
        <v>548535949</v>
      </c>
      <c r="K77" s="3">
        <v>578156928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-161885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501271117</v>
      </c>
      <c r="C79" s="3">
        <v>711095137</v>
      </c>
      <c r="D79" s="3">
        <v>309611050</v>
      </c>
      <c r="E79" s="3">
        <v>641894926</v>
      </c>
      <c r="F79" s="3">
        <v>641894926</v>
      </c>
      <c r="G79" s="3">
        <v>641894926</v>
      </c>
      <c r="H79" s="3">
        <v>1122145177</v>
      </c>
      <c r="I79" s="3">
        <v>998574932</v>
      </c>
      <c r="J79" s="3">
        <v>890084836</v>
      </c>
      <c r="K79" s="3">
        <v>847191284</v>
      </c>
    </row>
    <row r="80" spans="1:11" ht="13.5" hidden="1">
      <c r="A80" s="1" t="s">
        <v>69</v>
      </c>
      <c r="B80" s="3">
        <v>50487013</v>
      </c>
      <c r="C80" s="3">
        <v>56277832</v>
      </c>
      <c r="D80" s="3">
        <v>15263820</v>
      </c>
      <c r="E80" s="3">
        <v>86985559</v>
      </c>
      <c r="F80" s="3">
        <v>103942700</v>
      </c>
      <c r="G80" s="3">
        <v>103942700</v>
      </c>
      <c r="H80" s="3">
        <v>104300715</v>
      </c>
      <c r="I80" s="3">
        <v>86985559</v>
      </c>
      <c r="J80" s="3">
        <v>91739545</v>
      </c>
      <c r="K80" s="3">
        <v>96744058</v>
      </c>
    </row>
    <row r="81" spans="1:11" ht="13.5" hidden="1">
      <c r="A81" s="1" t="s">
        <v>70</v>
      </c>
      <c r="B81" s="3">
        <v>34550956</v>
      </c>
      <c r="C81" s="3">
        <v>43065495</v>
      </c>
      <c r="D81" s="3">
        <v>106447198</v>
      </c>
      <c r="E81" s="3">
        <v>17765579</v>
      </c>
      <c r="F81" s="3">
        <v>17765579</v>
      </c>
      <c r="G81" s="3">
        <v>17765579</v>
      </c>
      <c r="H81" s="3">
        <v>192854629</v>
      </c>
      <c r="I81" s="3">
        <v>17765579</v>
      </c>
      <c r="J81" s="3">
        <v>18724920</v>
      </c>
      <c r="K81" s="3">
        <v>19736065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306913945</v>
      </c>
      <c r="C83" s="3">
        <v>387137117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34003480</v>
      </c>
      <c r="C5" s="6">
        <v>40351299</v>
      </c>
      <c r="D5" s="23">
        <v>39806661</v>
      </c>
      <c r="E5" s="24">
        <v>46852188</v>
      </c>
      <c r="F5" s="6">
        <v>46435632</v>
      </c>
      <c r="G5" s="25">
        <v>46435632</v>
      </c>
      <c r="H5" s="26">
        <v>43660144</v>
      </c>
      <c r="I5" s="24">
        <v>49494720</v>
      </c>
      <c r="J5" s="6">
        <v>82832424</v>
      </c>
      <c r="K5" s="25">
        <v>55033104</v>
      </c>
    </row>
    <row r="6" spans="1:11" ht="12.75">
      <c r="A6" s="22" t="s">
        <v>19</v>
      </c>
      <c r="B6" s="6">
        <v>120785386</v>
      </c>
      <c r="C6" s="6">
        <v>163927310</v>
      </c>
      <c r="D6" s="23">
        <v>148155878</v>
      </c>
      <c r="E6" s="24">
        <v>170561700</v>
      </c>
      <c r="F6" s="6">
        <v>190839936</v>
      </c>
      <c r="G6" s="25">
        <v>190839936</v>
      </c>
      <c r="H6" s="26">
        <v>169599368</v>
      </c>
      <c r="I6" s="24">
        <v>213174120</v>
      </c>
      <c r="J6" s="6">
        <v>224751936</v>
      </c>
      <c r="K6" s="25">
        <v>236465220</v>
      </c>
    </row>
    <row r="7" spans="1:11" ht="12.75">
      <c r="A7" s="22" t="s">
        <v>20</v>
      </c>
      <c r="B7" s="6">
        <v>1028258</v>
      </c>
      <c r="C7" s="6">
        <v>442467</v>
      </c>
      <c r="D7" s="23">
        <v>21186310</v>
      </c>
      <c r="E7" s="24">
        <v>14148504</v>
      </c>
      <c r="F7" s="6">
        <v>784653</v>
      </c>
      <c r="G7" s="25">
        <v>784653</v>
      </c>
      <c r="H7" s="26">
        <v>25904481</v>
      </c>
      <c r="I7" s="24">
        <v>1796688</v>
      </c>
      <c r="J7" s="6">
        <v>1893708</v>
      </c>
      <c r="K7" s="25">
        <v>1995972</v>
      </c>
    </row>
    <row r="8" spans="1:11" ht="12.75">
      <c r="A8" s="22" t="s">
        <v>21</v>
      </c>
      <c r="B8" s="6">
        <v>141195223</v>
      </c>
      <c r="C8" s="6">
        <v>171605604</v>
      </c>
      <c r="D8" s="23">
        <v>192106380</v>
      </c>
      <c r="E8" s="24">
        <v>219070704</v>
      </c>
      <c r="F8" s="6">
        <v>219070704</v>
      </c>
      <c r="G8" s="25">
        <v>219070704</v>
      </c>
      <c r="H8" s="26">
        <v>214533345</v>
      </c>
      <c r="I8" s="24">
        <v>244128804</v>
      </c>
      <c r="J8" s="6">
        <v>249891816</v>
      </c>
      <c r="K8" s="25">
        <v>263385960</v>
      </c>
    </row>
    <row r="9" spans="1:11" ht="12.75">
      <c r="A9" s="22" t="s">
        <v>22</v>
      </c>
      <c r="B9" s="6">
        <v>61870568</v>
      </c>
      <c r="C9" s="6">
        <v>90698544</v>
      </c>
      <c r="D9" s="23">
        <v>35659885</v>
      </c>
      <c r="E9" s="24">
        <v>36463548</v>
      </c>
      <c r="F9" s="6">
        <v>48624072</v>
      </c>
      <c r="G9" s="25">
        <v>48624072</v>
      </c>
      <c r="H9" s="26">
        <v>88817341</v>
      </c>
      <c r="I9" s="24">
        <v>59312364</v>
      </c>
      <c r="J9" s="6">
        <v>64462267</v>
      </c>
      <c r="K9" s="25">
        <v>65957028</v>
      </c>
    </row>
    <row r="10" spans="1:11" ht="20.25">
      <c r="A10" s="27" t="s">
        <v>95</v>
      </c>
      <c r="B10" s="28">
        <f>SUM(B5:B9)</f>
        <v>358882915</v>
      </c>
      <c r="C10" s="29">
        <f aca="true" t="shared" si="0" ref="C10:K10">SUM(C5:C9)</f>
        <v>467025224</v>
      </c>
      <c r="D10" s="30">
        <f t="shared" si="0"/>
        <v>436915114</v>
      </c>
      <c r="E10" s="28">
        <f t="shared" si="0"/>
        <v>487096644</v>
      </c>
      <c r="F10" s="29">
        <f t="shared" si="0"/>
        <v>505754997</v>
      </c>
      <c r="G10" s="31">
        <f t="shared" si="0"/>
        <v>505754997</v>
      </c>
      <c r="H10" s="32">
        <f t="shared" si="0"/>
        <v>542514679</v>
      </c>
      <c r="I10" s="28">
        <f t="shared" si="0"/>
        <v>567906696</v>
      </c>
      <c r="J10" s="29">
        <f t="shared" si="0"/>
        <v>623832151</v>
      </c>
      <c r="K10" s="31">
        <f t="shared" si="0"/>
        <v>622837284</v>
      </c>
    </row>
    <row r="11" spans="1:11" ht="12.75">
      <c r="A11" s="22" t="s">
        <v>23</v>
      </c>
      <c r="B11" s="6">
        <v>128741631</v>
      </c>
      <c r="C11" s="6">
        <v>148774440</v>
      </c>
      <c r="D11" s="23">
        <v>158494972</v>
      </c>
      <c r="E11" s="24">
        <v>166126092</v>
      </c>
      <c r="F11" s="6">
        <v>161231695</v>
      </c>
      <c r="G11" s="25">
        <v>161231695</v>
      </c>
      <c r="H11" s="26">
        <v>169271325</v>
      </c>
      <c r="I11" s="24">
        <v>186258012</v>
      </c>
      <c r="J11" s="6">
        <v>166543848</v>
      </c>
      <c r="K11" s="25">
        <v>175537236</v>
      </c>
    </row>
    <row r="12" spans="1:11" ht="12.75">
      <c r="A12" s="22" t="s">
        <v>24</v>
      </c>
      <c r="B12" s="6">
        <v>13086474</v>
      </c>
      <c r="C12" s="6">
        <v>12038936</v>
      </c>
      <c r="D12" s="23">
        <v>13952594</v>
      </c>
      <c r="E12" s="24">
        <v>15724104</v>
      </c>
      <c r="F12" s="6">
        <v>14491179</v>
      </c>
      <c r="G12" s="25">
        <v>14491179</v>
      </c>
      <c r="H12" s="26">
        <v>15052004</v>
      </c>
      <c r="I12" s="24">
        <v>16913496</v>
      </c>
      <c r="J12" s="6">
        <v>18097440</v>
      </c>
      <c r="K12" s="25">
        <v>19364268</v>
      </c>
    </row>
    <row r="13" spans="1:11" ht="12.75">
      <c r="A13" s="22" t="s">
        <v>96</v>
      </c>
      <c r="B13" s="6">
        <v>75480338</v>
      </c>
      <c r="C13" s="6">
        <v>202025795</v>
      </c>
      <c r="D13" s="23">
        <v>101791694</v>
      </c>
      <c r="E13" s="24">
        <v>72847200</v>
      </c>
      <c r="F13" s="6">
        <v>72512496</v>
      </c>
      <c r="G13" s="25">
        <v>72512496</v>
      </c>
      <c r="H13" s="26">
        <v>156717662</v>
      </c>
      <c r="I13" s="24">
        <v>76854000</v>
      </c>
      <c r="J13" s="6">
        <v>80850408</v>
      </c>
      <c r="K13" s="25">
        <v>85054632</v>
      </c>
    </row>
    <row r="14" spans="1:11" ht="12.75">
      <c r="A14" s="22" t="s">
        <v>25</v>
      </c>
      <c r="B14" s="6">
        <v>12698943</v>
      </c>
      <c r="C14" s="6">
        <v>9476140</v>
      </c>
      <c r="D14" s="23">
        <v>14656478</v>
      </c>
      <c r="E14" s="24">
        <v>0</v>
      </c>
      <c r="F14" s="6">
        <v>0</v>
      </c>
      <c r="G14" s="25">
        <v>0</v>
      </c>
      <c r="H14" s="26">
        <v>18318366</v>
      </c>
      <c r="I14" s="24">
        <v>7634004</v>
      </c>
      <c r="J14" s="6">
        <v>11838528</v>
      </c>
      <c r="K14" s="25">
        <v>12477804</v>
      </c>
    </row>
    <row r="15" spans="1:11" ht="12.75">
      <c r="A15" s="22" t="s">
        <v>26</v>
      </c>
      <c r="B15" s="6">
        <v>135810086</v>
      </c>
      <c r="C15" s="6">
        <v>140823627</v>
      </c>
      <c r="D15" s="23">
        <v>137013111</v>
      </c>
      <c r="E15" s="24">
        <v>141087384</v>
      </c>
      <c r="F15" s="6">
        <v>168707011</v>
      </c>
      <c r="G15" s="25">
        <v>168707011</v>
      </c>
      <c r="H15" s="26">
        <v>153219991</v>
      </c>
      <c r="I15" s="24">
        <v>163512540</v>
      </c>
      <c r="J15" s="6">
        <v>146794380</v>
      </c>
      <c r="K15" s="25">
        <v>154464672</v>
      </c>
    </row>
    <row r="16" spans="1:11" ht="12.75">
      <c r="A16" s="22" t="s">
        <v>21</v>
      </c>
      <c r="B16" s="6">
        <v>3929752</v>
      </c>
      <c r="C16" s="6">
        <v>6675705</v>
      </c>
      <c r="D16" s="23">
        <v>5473471</v>
      </c>
      <c r="E16" s="24">
        <v>5281392</v>
      </c>
      <c r="F16" s="6">
        <v>4936629</v>
      </c>
      <c r="G16" s="25">
        <v>4936629</v>
      </c>
      <c r="H16" s="26">
        <v>3473151</v>
      </c>
      <c r="I16" s="24">
        <v>12291996</v>
      </c>
      <c r="J16" s="6">
        <v>12931176</v>
      </c>
      <c r="K16" s="25">
        <v>13603596</v>
      </c>
    </row>
    <row r="17" spans="1:11" ht="12.75">
      <c r="A17" s="22" t="s">
        <v>27</v>
      </c>
      <c r="B17" s="6">
        <v>120957564</v>
      </c>
      <c r="C17" s="6">
        <v>166416222</v>
      </c>
      <c r="D17" s="23">
        <v>192035699</v>
      </c>
      <c r="E17" s="24">
        <v>180388116</v>
      </c>
      <c r="F17" s="6">
        <v>206429888</v>
      </c>
      <c r="G17" s="25">
        <v>206429888</v>
      </c>
      <c r="H17" s="26">
        <v>259729985</v>
      </c>
      <c r="I17" s="24">
        <v>155193024</v>
      </c>
      <c r="J17" s="6">
        <v>183396727</v>
      </c>
      <c r="K17" s="25">
        <v>193189061</v>
      </c>
    </row>
    <row r="18" spans="1:11" ht="12.75">
      <c r="A18" s="33" t="s">
        <v>28</v>
      </c>
      <c r="B18" s="34">
        <f>SUM(B11:B17)</f>
        <v>490704788</v>
      </c>
      <c r="C18" s="35">
        <f aca="true" t="shared" si="1" ref="C18:K18">SUM(C11:C17)</f>
        <v>686230865</v>
      </c>
      <c r="D18" s="36">
        <f t="shared" si="1"/>
        <v>623418019</v>
      </c>
      <c r="E18" s="34">
        <f t="shared" si="1"/>
        <v>581454288</v>
      </c>
      <c r="F18" s="35">
        <f t="shared" si="1"/>
        <v>628308898</v>
      </c>
      <c r="G18" s="37">
        <f t="shared" si="1"/>
        <v>628308898</v>
      </c>
      <c r="H18" s="38">
        <f t="shared" si="1"/>
        <v>775782484</v>
      </c>
      <c r="I18" s="34">
        <f t="shared" si="1"/>
        <v>618657072</v>
      </c>
      <c r="J18" s="35">
        <f t="shared" si="1"/>
        <v>620452507</v>
      </c>
      <c r="K18" s="37">
        <f t="shared" si="1"/>
        <v>653691269</v>
      </c>
    </row>
    <row r="19" spans="1:11" ht="12.75">
      <c r="A19" s="33" t="s">
        <v>29</v>
      </c>
      <c r="B19" s="39">
        <f>+B10-B18</f>
        <v>-131821873</v>
      </c>
      <c r="C19" s="40">
        <f aca="true" t="shared" si="2" ref="C19:K19">+C10-C18</f>
        <v>-219205641</v>
      </c>
      <c r="D19" s="41">
        <f t="shared" si="2"/>
        <v>-186502905</v>
      </c>
      <c r="E19" s="39">
        <f t="shared" si="2"/>
        <v>-94357644</v>
      </c>
      <c r="F19" s="40">
        <f t="shared" si="2"/>
        <v>-122553901</v>
      </c>
      <c r="G19" s="42">
        <f t="shared" si="2"/>
        <v>-122553901</v>
      </c>
      <c r="H19" s="43">
        <f t="shared" si="2"/>
        <v>-233267805</v>
      </c>
      <c r="I19" s="39">
        <f t="shared" si="2"/>
        <v>-50750376</v>
      </c>
      <c r="J19" s="40">
        <f t="shared" si="2"/>
        <v>3379644</v>
      </c>
      <c r="K19" s="42">
        <f t="shared" si="2"/>
        <v>-30853985</v>
      </c>
    </row>
    <row r="20" spans="1:11" ht="20.25">
      <c r="A20" s="44" t="s">
        <v>30</v>
      </c>
      <c r="B20" s="45">
        <v>218135060</v>
      </c>
      <c r="C20" s="46">
        <v>78481353</v>
      </c>
      <c r="D20" s="47">
        <v>136996240</v>
      </c>
      <c r="E20" s="45">
        <v>115103652</v>
      </c>
      <c r="F20" s="46">
        <v>115103652</v>
      </c>
      <c r="G20" s="48">
        <v>115103652</v>
      </c>
      <c r="H20" s="49">
        <v>128953760</v>
      </c>
      <c r="I20" s="45">
        <v>118419000</v>
      </c>
      <c r="J20" s="46">
        <v>115720008</v>
      </c>
      <c r="K20" s="48">
        <v>16040004</v>
      </c>
    </row>
    <row r="21" spans="1:11" ht="12.75">
      <c r="A21" s="22" t="s">
        <v>97</v>
      </c>
      <c r="B21" s="50">
        <v>0</v>
      </c>
      <c r="C21" s="51">
        <v>0</v>
      </c>
      <c r="D21" s="52">
        <v>29141392</v>
      </c>
      <c r="E21" s="50">
        <v>0</v>
      </c>
      <c r="F21" s="51">
        <v>0</v>
      </c>
      <c r="G21" s="53">
        <v>0</v>
      </c>
      <c r="H21" s="54">
        <v>695600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86313187</v>
      </c>
      <c r="C22" s="57">
        <f aca="true" t="shared" si="3" ref="C22:K22">SUM(C19:C21)</f>
        <v>-140724288</v>
      </c>
      <c r="D22" s="58">
        <f t="shared" si="3"/>
        <v>-20365273</v>
      </c>
      <c r="E22" s="56">
        <f t="shared" si="3"/>
        <v>20746008</v>
      </c>
      <c r="F22" s="57">
        <f t="shared" si="3"/>
        <v>-7450249</v>
      </c>
      <c r="G22" s="59">
        <f t="shared" si="3"/>
        <v>-7450249</v>
      </c>
      <c r="H22" s="60">
        <f t="shared" si="3"/>
        <v>-103618445</v>
      </c>
      <c r="I22" s="56">
        <f t="shared" si="3"/>
        <v>67668624</v>
      </c>
      <c r="J22" s="57">
        <f t="shared" si="3"/>
        <v>119099652</v>
      </c>
      <c r="K22" s="59">
        <f t="shared" si="3"/>
        <v>-14813981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86313187</v>
      </c>
      <c r="C24" s="40">
        <f aca="true" t="shared" si="4" ref="C24:K24">SUM(C22:C23)</f>
        <v>-140724288</v>
      </c>
      <c r="D24" s="41">
        <f t="shared" si="4"/>
        <v>-20365273</v>
      </c>
      <c r="E24" s="39">
        <f t="shared" si="4"/>
        <v>20746008</v>
      </c>
      <c r="F24" s="40">
        <f t="shared" si="4"/>
        <v>-7450249</v>
      </c>
      <c r="G24" s="42">
        <f t="shared" si="4"/>
        <v>-7450249</v>
      </c>
      <c r="H24" s="43">
        <f t="shared" si="4"/>
        <v>-103618445</v>
      </c>
      <c r="I24" s="39">
        <f t="shared" si="4"/>
        <v>67668624</v>
      </c>
      <c r="J24" s="40">
        <f t="shared" si="4"/>
        <v>119099652</v>
      </c>
      <c r="K24" s="42">
        <f t="shared" si="4"/>
        <v>-14813981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212729062</v>
      </c>
      <c r="C27" s="7">
        <v>80748788</v>
      </c>
      <c r="D27" s="69">
        <v>-123916549</v>
      </c>
      <c r="E27" s="70">
        <v>115703628</v>
      </c>
      <c r="F27" s="7">
        <v>121075766</v>
      </c>
      <c r="G27" s="71">
        <v>121075766</v>
      </c>
      <c r="H27" s="72">
        <v>632698786</v>
      </c>
      <c r="I27" s="70">
        <v>144719208</v>
      </c>
      <c r="J27" s="7">
        <v>92953712</v>
      </c>
      <c r="K27" s="71">
        <v>109102080</v>
      </c>
    </row>
    <row r="28" spans="1:11" ht="12.75">
      <c r="A28" s="73" t="s">
        <v>34</v>
      </c>
      <c r="B28" s="6">
        <v>201035162</v>
      </c>
      <c r="C28" s="6">
        <v>80748788</v>
      </c>
      <c r="D28" s="23">
        <v>-226390038</v>
      </c>
      <c r="E28" s="24">
        <v>112103628</v>
      </c>
      <c r="F28" s="6">
        <v>118325766</v>
      </c>
      <c r="G28" s="25">
        <v>118325766</v>
      </c>
      <c r="H28" s="26">
        <v>585688196</v>
      </c>
      <c r="I28" s="24">
        <v>118419204</v>
      </c>
      <c r="J28" s="6">
        <v>62753700</v>
      </c>
      <c r="K28" s="25">
        <v>86941080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11693900</v>
      </c>
      <c r="C31" s="6">
        <v>0</v>
      </c>
      <c r="D31" s="23">
        <v>0</v>
      </c>
      <c r="E31" s="24">
        <v>0</v>
      </c>
      <c r="F31" s="6">
        <v>2750000</v>
      </c>
      <c r="G31" s="25">
        <v>2750000</v>
      </c>
      <c r="H31" s="26">
        <v>15161718</v>
      </c>
      <c r="I31" s="24">
        <v>26300004</v>
      </c>
      <c r="J31" s="6">
        <v>24330012</v>
      </c>
      <c r="K31" s="25">
        <v>22161000</v>
      </c>
    </row>
    <row r="32" spans="1:11" ht="12.75">
      <c r="A32" s="33" t="s">
        <v>37</v>
      </c>
      <c r="B32" s="7">
        <f>SUM(B28:B31)</f>
        <v>212729062</v>
      </c>
      <c r="C32" s="7">
        <f aca="true" t="shared" si="5" ref="C32:K32">SUM(C28:C31)</f>
        <v>80748788</v>
      </c>
      <c r="D32" s="69">
        <f t="shared" si="5"/>
        <v>-226390038</v>
      </c>
      <c r="E32" s="70">
        <f t="shared" si="5"/>
        <v>112103628</v>
      </c>
      <c r="F32" s="7">
        <f t="shared" si="5"/>
        <v>121075766</v>
      </c>
      <c r="G32" s="71">
        <f t="shared" si="5"/>
        <v>121075766</v>
      </c>
      <c r="H32" s="72">
        <f t="shared" si="5"/>
        <v>600849914</v>
      </c>
      <c r="I32" s="70">
        <f t="shared" si="5"/>
        <v>144719208</v>
      </c>
      <c r="J32" s="7">
        <f t="shared" si="5"/>
        <v>87083712</v>
      </c>
      <c r="K32" s="71">
        <f t="shared" si="5"/>
        <v>109102080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59562047</v>
      </c>
      <c r="C35" s="6">
        <v>51718384</v>
      </c>
      <c r="D35" s="23">
        <v>128805219</v>
      </c>
      <c r="E35" s="24">
        <v>-22110420</v>
      </c>
      <c r="F35" s="6">
        <v>-55678815</v>
      </c>
      <c r="G35" s="25">
        <v>-55678815</v>
      </c>
      <c r="H35" s="26">
        <v>191767027</v>
      </c>
      <c r="I35" s="24">
        <v>-196584</v>
      </c>
      <c r="J35" s="6">
        <v>106996348</v>
      </c>
      <c r="K35" s="25">
        <v>-38861429</v>
      </c>
    </row>
    <row r="36" spans="1:11" ht="12.75">
      <c r="A36" s="22" t="s">
        <v>40</v>
      </c>
      <c r="B36" s="6">
        <v>1462744500</v>
      </c>
      <c r="C36" s="6">
        <v>1738339913</v>
      </c>
      <c r="D36" s="23">
        <v>1363480005</v>
      </c>
      <c r="E36" s="24">
        <v>42856428</v>
      </c>
      <c r="F36" s="6">
        <v>48228566</v>
      </c>
      <c r="G36" s="25">
        <v>48228566</v>
      </c>
      <c r="H36" s="26">
        <v>1678680361</v>
      </c>
      <c r="I36" s="24">
        <v>67865208</v>
      </c>
      <c r="J36" s="6">
        <v>12103304</v>
      </c>
      <c r="K36" s="25">
        <v>24047448</v>
      </c>
    </row>
    <row r="37" spans="1:11" ht="12.75">
      <c r="A37" s="22" t="s">
        <v>41</v>
      </c>
      <c r="B37" s="6">
        <v>181357496</v>
      </c>
      <c r="C37" s="6">
        <v>224789228</v>
      </c>
      <c r="D37" s="23">
        <v>362936932</v>
      </c>
      <c r="E37" s="24">
        <v>0</v>
      </c>
      <c r="F37" s="6">
        <v>0</v>
      </c>
      <c r="G37" s="25">
        <v>0</v>
      </c>
      <c r="H37" s="26">
        <v>462336928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37415311</v>
      </c>
      <c r="C38" s="6">
        <v>35108165</v>
      </c>
      <c r="D38" s="23">
        <v>42787949</v>
      </c>
      <c r="E38" s="24">
        <v>0</v>
      </c>
      <c r="F38" s="6">
        <v>0</v>
      </c>
      <c r="G38" s="25">
        <v>0</v>
      </c>
      <c r="H38" s="26">
        <v>53539088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1303533740</v>
      </c>
      <c r="C39" s="6">
        <v>1530160904</v>
      </c>
      <c r="D39" s="23">
        <v>1106925601</v>
      </c>
      <c r="E39" s="24">
        <v>0</v>
      </c>
      <c r="F39" s="6">
        <v>0</v>
      </c>
      <c r="G39" s="25">
        <v>0</v>
      </c>
      <c r="H39" s="26">
        <v>1458189810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197152451</v>
      </c>
      <c r="C42" s="6">
        <v>67389073</v>
      </c>
      <c r="D42" s="23">
        <v>-89353870</v>
      </c>
      <c r="E42" s="24">
        <v>112283388</v>
      </c>
      <c r="F42" s="6">
        <v>91280632</v>
      </c>
      <c r="G42" s="25">
        <v>91280632</v>
      </c>
      <c r="H42" s="26">
        <v>-179712495</v>
      </c>
      <c r="I42" s="24">
        <v>190071936</v>
      </c>
      <c r="J42" s="6">
        <v>247864332</v>
      </c>
      <c r="K42" s="25">
        <v>120642679</v>
      </c>
    </row>
    <row r="43" spans="1:11" ht="12.75">
      <c r="A43" s="22" t="s">
        <v>46</v>
      </c>
      <c r="B43" s="6">
        <v>-194430546</v>
      </c>
      <c r="C43" s="6">
        <v>-76469277</v>
      </c>
      <c r="D43" s="23">
        <v>-101416662</v>
      </c>
      <c r="E43" s="24">
        <v>-115222743</v>
      </c>
      <c r="F43" s="6">
        <v>-121075766</v>
      </c>
      <c r="G43" s="25">
        <v>-121075766</v>
      </c>
      <c r="H43" s="26">
        <v>-105918651</v>
      </c>
      <c r="I43" s="24">
        <v>-144719208</v>
      </c>
      <c r="J43" s="6">
        <v>-92953712</v>
      </c>
      <c r="K43" s="25">
        <v>-109102080</v>
      </c>
    </row>
    <row r="44" spans="1:11" ht="12.75">
      <c r="A44" s="22" t="s">
        <v>47</v>
      </c>
      <c r="B44" s="6">
        <v>-848257</v>
      </c>
      <c r="C44" s="6">
        <v>6553768</v>
      </c>
      <c r="D44" s="23">
        <v>-6750889</v>
      </c>
      <c r="E44" s="24">
        <v>-3586134</v>
      </c>
      <c r="F44" s="6">
        <v>0</v>
      </c>
      <c r="G44" s="25">
        <v>0</v>
      </c>
      <c r="H44" s="26">
        <v>-3936072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4026015</v>
      </c>
      <c r="C45" s="7">
        <v>1499579</v>
      </c>
      <c r="D45" s="69">
        <v>-196271236</v>
      </c>
      <c r="E45" s="70">
        <v>-6525489</v>
      </c>
      <c r="F45" s="7">
        <v>-29795134</v>
      </c>
      <c r="G45" s="71">
        <v>-29795134</v>
      </c>
      <c r="H45" s="72">
        <v>-292232286</v>
      </c>
      <c r="I45" s="70">
        <v>45352728</v>
      </c>
      <c r="J45" s="7">
        <v>154910620</v>
      </c>
      <c r="K45" s="71">
        <v>11540599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4026015</v>
      </c>
      <c r="C48" s="6">
        <v>1537091</v>
      </c>
      <c r="D48" s="23">
        <v>3866749</v>
      </c>
      <c r="E48" s="24">
        <v>-22110420</v>
      </c>
      <c r="F48" s="6">
        <v>-55678815</v>
      </c>
      <c r="G48" s="25">
        <v>-55678815</v>
      </c>
      <c r="H48" s="26">
        <v>6238651</v>
      </c>
      <c r="I48" s="24">
        <v>51303420</v>
      </c>
      <c r="J48" s="6">
        <v>161174344</v>
      </c>
      <c r="K48" s="25">
        <v>18133831</v>
      </c>
    </row>
    <row r="49" spans="1:11" ht="12.75">
      <c r="A49" s="22" t="s">
        <v>51</v>
      </c>
      <c r="B49" s="6">
        <f>+B75</f>
        <v>135953032.59330356</v>
      </c>
      <c r="C49" s="6">
        <f aca="true" t="shared" si="6" ref="C49:K49">+C75</f>
        <v>176201515.25938427</v>
      </c>
      <c r="D49" s="23">
        <f t="shared" si="6"/>
        <v>292187601.25879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367122766.45571434</v>
      </c>
      <c r="I49" s="24">
        <f t="shared" si="6"/>
        <v>34255064.339175425</v>
      </c>
      <c r="J49" s="6">
        <f t="shared" si="6"/>
        <v>37772348.65776452</v>
      </c>
      <c r="K49" s="25">
        <f t="shared" si="6"/>
        <v>38047020.70033159</v>
      </c>
    </row>
    <row r="50" spans="1:11" ht="12.75">
      <c r="A50" s="33" t="s">
        <v>52</v>
      </c>
      <c r="B50" s="7">
        <f>+B48-B49</f>
        <v>-131927017.59330356</v>
      </c>
      <c r="C50" s="7">
        <f aca="true" t="shared" si="7" ref="C50:K50">+C48-C49</f>
        <v>-174664424.25938427</v>
      </c>
      <c r="D50" s="69">
        <f t="shared" si="7"/>
        <v>-288320852.25879</v>
      </c>
      <c r="E50" s="70">
        <f t="shared" si="7"/>
        <v>-22110420</v>
      </c>
      <c r="F50" s="7">
        <f t="shared" si="7"/>
        <v>-55678815</v>
      </c>
      <c r="G50" s="71">
        <f t="shared" si="7"/>
        <v>-55678815</v>
      </c>
      <c r="H50" s="72">
        <f t="shared" si="7"/>
        <v>-360884115.45571434</v>
      </c>
      <c r="I50" s="70">
        <f t="shared" si="7"/>
        <v>17048355.660824575</v>
      </c>
      <c r="J50" s="7">
        <f t="shared" si="7"/>
        <v>123401995.34223548</v>
      </c>
      <c r="K50" s="71">
        <f t="shared" si="7"/>
        <v>-19913189.70033159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1392384973</v>
      </c>
      <c r="C53" s="6">
        <v>1248633486</v>
      </c>
      <c r="D53" s="23">
        <v>1275726563</v>
      </c>
      <c r="E53" s="24">
        <v>42856428</v>
      </c>
      <c r="F53" s="6">
        <v>48228566</v>
      </c>
      <c r="G53" s="25">
        <v>48228566</v>
      </c>
      <c r="H53" s="26">
        <v>1740442284</v>
      </c>
      <c r="I53" s="24">
        <v>67865208</v>
      </c>
      <c r="J53" s="6">
        <v>12103304</v>
      </c>
      <c r="K53" s="25">
        <v>24047448</v>
      </c>
    </row>
    <row r="54" spans="1:11" ht="12.75">
      <c r="A54" s="22" t="s">
        <v>55</v>
      </c>
      <c r="B54" s="6">
        <v>75480338</v>
      </c>
      <c r="C54" s="6">
        <v>202025795</v>
      </c>
      <c r="D54" s="23">
        <v>0</v>
      </c>
      <c r="E54" s="24">
        <v>72847200</v>
      </c>
      <c r="F54" s="6">
        <v>72512496</v>
      </c>
      <c r="G54" s="25">
        <v>72512496</v>
      </c>
      <c r="H54" s="26">
        <v>137005920</v>
      </c>
      <c r="I54" s="24">
        <v>76854000</v>
      </c>
      <c r="J54" s="6">
        <v>80850408</v>
      </c>
      <c r="K54" s="25">
        <v>85054632</v>
      </c>
    </row>
    <row r="55" spans="1:11" ht="12.75">
      <c r="A55" s="22" t="s">
        <v>56</v>
      </c>
      <c r="B55" s="6">
        <v>0</v>
      </c>
      <c r="C55" s="6">
        <v>0</v>
      </c>
      <c r="D55" s="23">
        <v>-295311951</v>
      </c>
      <c r="E55" s="24">
        <v>24706392</v>
      </c>
      <c r="F55" s="6">
        <v>34443873</v>
      </c>
      <c r="G55" s="25">
        <v>34443873</v>
      </c>
      <c r="H55" s="26">
        <v>344794733</v>
      </c>
      <c r="I55" s="24">
        <v>58400008</v>
      </c>
      <c r="J55" s="6">
        <v>66410004</v>
      </c>
      <c r="K55" s="25">
        <v>75227808</v>
      </c>
    </row>
    <row r="56" spans="1:11" ht="12.75">
      <c r="A56" s="22" t="s">
        <v>57</v>
      </c>
      <c r="B56" s="6">
        <v>34513029</v>
      </c>
      <c r="C56" s="6">
        <v>25240379</v>
      </c>
      <c r="D56" s="23">
        <v>30234519</v>
      </c>
      <c r="E56" s="24">
        <v>32141040</v>
      </c>
      <c r="F56" s="6">
        <v>29105743</v>
      </c>
      <c r="G56" s="25">
        <v>29105743</v>
      </c>
      <c r="H56" s="26">
        <v>192721165</v>
      </c>
      <c r="I56" s="24">
        <v>20299692</v>
      </c>
      <c r="J56" s="6">
        <v>33745932</v>
      </c>
      <c r="K56" s="25">
        <v>31562088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9000</v>
      </c>
      <c r="J59" s="6">
        <v>12000</v>
      </c>
      <c r="K59" s="25">
        <v>18000</v>
      </c>
    </row>
    <row r="60" spans="1:11" ht="12.75">
      <c r="A60" s="90" t="s">
        <v>60</v>
      </c>
      <c r="B60" s="6">
        <v>58000</v>
      </c>
      <c r="C60" s="6">
        <v>58000</v>
      </c>
      <c r="D60" s="23">
        <v>58000</v>
      </c>
      <c r="E60" s="24">
        <v>58000</v>
      </c>
      <c r="F60" s="6">
        <v>58000</v>
      </c>
      <c r="G60" s="25">
        <v>58000</v>
      </c>
      <c r="H60" s="26">
        <v>58000</v>
      </c>
      <c r="I60" s="24">
        <v>58000</v>
      </c>
      <c r="J60" s="6">
        <v>58000</v>
      </c>
      <c r="K60" s="25">
        <v>58000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22000</v>
      </c>
      <c r="J62" s="98">
        <v>24200</v>
      </c>
      <c r="K62" s="99">
        <v>26620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20000</v>
      </c>
      <c r="J63" s="98">
        <v>22000</v>
      </c>
      <c r="K63" s="99">
        <v>24200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11125</v>
      </c>
      <c r="J64" s="98">
        <v>12238</v>
      </c>
      <c r="K64" s="99">
        <v>13461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20000</v>
      </c>
      <c r="J65" s="98">
        <v>22000</v>
      </c>
      <c r="K65" s="99">
        <v>24200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0.8696874481399214</v>
      </c>
      <c r="C70" s="5">
        <f aca="true" t="shared" si="8" ref="C70:K70">IF(ISERROR(C71/C72),0,(C71/C72))</f>
        <v>0.8520742896015674</v>
      </c>
      <c r="D70" s="5">
        <f t="shared" si="8"/>
        <v>0.49186416564378177</v>
      </c>
      <c r="E70" s="5">
        <f t="shared" si="8"/>
        <v>0.6932757867226131</v>
      </c>
      <c r="F70" s="5">
        <f t="shared" si="8"/>
        <v>0.6178903646135767</v>
      </c>
      <c r="G70" s="5">
        <f t="shared" si="8"/>
        <v>0.6178903646135767</v>
      </c>
      <c r="H70" s="5">
        <f t="shared" si="8"/>
        <v>0.466480727008898</v>
      </c>
      <c r="I70" s="5">
        <f t="shared" si="8"/>
        <v>0.6651468287104487</v>
      </c>
      <c r="J70" s="5">
        <f t="shared" si="8"/>
        <v>0.6971898454450866</v>
      </c>
      <c r="K70" s="5">
        <f t="shared" si="8"/>
        <v>0.6675471030456145</v>
      </c>
    </row>
    <row r="71" spans="1:11" ht="12.75" hidden="1">
      <c r="A71" s="2" t="s">
        <v>101</v>
      </c>
      <c r="B71" s="2">
        <f>+B83</f>
        <v>179023741</v>
      </c>
      <c r="C71" s="2">
        <f aca="true" t="shared" si="9" ref="C71:K71">+C83</f>
        <v>208742919</v>
      </c>
      <c r="D71" s="2">
        <f t="shared" si="9"/>
        <v>109991857</v>
      </c>
      <c r="E71" s="2">
        <f t="shared" si="9"/>
        <v>161794920</v>
      </c>
      <c r="F71" s="2">
        <f t="shared" si="9"/>
        <v>161188748</v>
      </c>
      <c r="G71" s="2">
        <f t="shared" si="9"/>
        <v>161188748</v>
      </c>
      <c r="H71" s="2">
        <f t="shared" si="9"/>
        <v>140913030</v>
      </c>
      <c r="I71" s="2">
        <f t="shared" si="9"/>
        <v>203225772</v>
      </c>
      <c r="J71" s="2">
        <f t="shared" si="9"/>
        <v>247324915</v>
      </c>
      <c r="K71" s="2">
        <f t="shared" si="9"/>
        <v>226468356</v>
      </c>
    </row>
    <row r="72" spans="1:11" ht="12.75" hidden="1">
      <c r="A72" s="2" t="s">
        <v>102</v>
      </c>
      <c r="B72" s="2">
        <f>+B77</f>
        <v>205848367</v>
      </c>
      <c r="C72" s="2">
        <f aca="true" t="shared" si="10" ref="C72:K72">+C77</f>
        <v>244982065</v>
      </c>
      <c r="D72" s="2">
        <f t="shared" si="10"/>
        <v>223622424</v>
      </c>
      <c r="E72" s="2">
        <f t="shared" si="10"/>
        <v>233377428</v>
      </c>
      <c r="F72" s="2">
        <f t="shared" si="10"/>
        <v>260869496</v>
      </c>
      <c r="G72" s="2">
        <f t="shared" si="10"/>
        <v>260869496</v>
      </c>
      <c r="H72" s="2">
        <f t="shared" si="10"/>
        <v>302076853</v>
      </c>
      <c r="I72" s="2">
        <f t="shared" si="10"/>
        <v>305535204</v>
      </c>
      <c r="J72" s="2">
        <f t="shared" si="10"/>
        <v>354745435</v>
      </c>
      <c r="K72" s="2">
        <f t="shared" si="10"/>
        <v>339254496</v>
      </c>
    </row>
    <row r="73" spans="1:11" ht="12.75" hidden="1">
      <c r="A73" s="2" t="s">
        <v>103</v>
      </c>
      <c r="B73" s="2">
        <f>+B74</f>
        <v>38930297.99999999</v>
      </c>
      <c r="C73" s="2">
        <f aca="true" t="shared" si="11" ref="C73:K73">+(C78+C80+C81+C82)-(B78+B80+B81+B82)</f>
        <v>-3589715</v>
      </c>
      <c r="D73" s="2">
        <f t="shared" si="11"/>
        <v>69644892</v>
      </c>
      <c r="E73" s="2">
        <f t="shared" si="11"/>
        <v>-112240579</v>
      </c>
      <c r="F73" s="2">
        <f>+(F78+F80+F81+F82)-(D78+D80+D81+D82)</f>
        <v>-112240579</v>
      </c>
      <c r="G73" s="2">
        <f>+(G78+G80+G81+G82)-(D78+D80+D81+D82)</f>
        <v>-112240579</v>
      </c>
      <c r="H73" s="2">
        <f>+(H78+H80+H81+H82)-(D78+D80+D81+D82)</f>
        <v>62308104</v>
      </c>
      <c r="I73" s="2">
        <f>+(I78+I80+I81+I82)-(E78+E80+E81+E82)</f>
        <v>-51500004</v>
      </c>
      <c r="J73" s="2">
        <f t="shared" si="11"/>
        <v>-2677992</v>
      </c>
      <c r="K73" s="2">
        <f t="shared" si="11"/>
        <v>-2817264</v>
      </c>
    </row>
    <row r="74" spans="1:11" ht="12.75" hidden="1">
      <c r="A74" s="2" t="s">
        <v>104</v>
      </c>
      <c r="B74" s="2">
        <f>+TREND(C74:E74)</f>
        <v>38930297.99999999</v>
      </c>
      <c r="C74" s="2">
        <f>+C73</f>
        <v>-3589715</v>
      </c>
      <c r="D74" s="2">
        <f aca="true" t="shared" si="12" ref="D74:K74">+D73</f>
        <v>69644892</v>
      </c>
      <c r="E74" s="2">
        <f t="shared" si="12"/>
        <v>-112240579</v>
      </c>
      <c r="F74" s="2">
        <f t="shared" si="12"/>
        <v>-112240579</v>
      </c>
      <c r="G74" s="2">
        <f t="shared" si="12"/>
        <v>-112240579</v>
      </c>
      <c r="H74" s="2">
        <f t="shared" si="12"/>
        <v>62308104</v>
      </c>
      <c r="I74" s="2">
        <f t="shared" si="12"/>
        <v>-51500004</v>
      </c>
      <c r="J74" s="2">
        <f t="shared" si="12"/>
        <v>-2677992</v>
      </c>
      <c r="K74" s="2">
        <f t="shared" si="12"/>
        <v>-2817264</v>
      </c>
    </row>
    <row r="75" spans="1:11" ht="12.75" hidden="1">
      <c r="A75" s="2" t="s">
        <v>105</v>
      </c>
      <c r="B75" s="2">
        <f>+B84-(((B80+B81+B78)*B70)-B79)</f>
        <v>135953032.59330356</v>
      </c>
      <c r="C75" s="2">
        <f aca="true" t="shared" si="13" ref="C75:K75">+C84-(((C80+C81+C78)*C70)-C79)</f>
        <v>176201515.25938427</v>
      </c>
      <c r="D75" s="2">
        <f t="shared" si="13"/>
        <v>292187601.25879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367122766.45571434</v>
      </c>
      <c r="I75" s="2">
        <f t="shared" si="13"/>
        <v>34255064.339175425</v>
      </c>
      <c r="J75" s="2">
        <f t="shared" si="13"/>
        <v>37772348.65776452</v>
      </c>
      <c r="K75" s="2">
        <f t="shared" si="13"/>
        <v>38047020.70033159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205848367</v>
      </c>
      <c r="C77" s="3">
        <v>244982065</v>
      </c>
      <c r="D77" s="3">
        <v>223622424</v>
      </c>
      <c r="E77" s="3">
        <v>233377428</v>
      </c>
      <c r="F77" s="3">
        <v>260869496</v>
      </c>
      <c r="G77" s="3">
        <v>260869496</v>
      </c>
      <c r="H77" s="3">
        <v>302076853</v>
      </c>
      <c r="I77" s="3">
        <v>305535204</v>
      </c>
      <c r="J77" s="3">
        <v>354745435</v>
      </c>
      <c r="K77" s="3">
        <v>339254496</v>
      </c>
    </row>
    <row r="78" spans="1:11" ht="13.5" hidden="1">
      <c r="A78" s="1" t="s">
        <v>67</v>
      </c>
      <c r="B78" s="3">
        <v>0</v>
      </c>
      <c r="C78" s="3">
        <v>0</v>
      </c>
      <c r="D78" s="3">
        <v>15560</v>
      </c>
      <c r="E78" s="3">
        <v>0</v>
      </c>
      <c r="F78" s="3">
        <v>0</v>
      </c>
      <c r="G78" s="3">
        <v>0</v>
      </c>
      <c r="H78" s="3">
        <v>15560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176119897</v>
      </c>
      <c r="C79" s="3">
        <v>212496205</v>
      </c>
      <c r="D79" s="3">
        <v>347394720</v>
      </c>
      <c r="E79" s="3">
        <v>0</v>
      </c>
      <c r="F79" s="3">
        <v>0</v>
      </c>
      <c r="G79" s="3">
        <v>0</v>
      </c>
      <c r="H79" s="3">
        <v>448546363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28325503</v>
      </c>
      <c r="C80" s="3">
        <v>37276662</v>
      </c>
      <c r="D80" s="3">
        <v>44301686</v>
      </c>
      <c r="E80" s="3">
        <v>0</v>
      </c>
      <c r="F80" s="3">
        <v>0</v>
      </c>
      <c r="G80" s="3">
        <v>0</v>
      </c>
      <c r="H80" s="3">
        <v>42202660</v>
      </c>
      <c r="I80" s="3">
        <v>-51500004</v>
      </c>
      <c r="J80" s="3">
        <v>-54177996</v>
      </c>
      <c r="K80" s="3">
        <v>-56995260</v>
      </c>
    </row>
    <row r="81" spans="1:11" ht="13.5" hidden="1">
      <c r="A81" s="1" t="s">
        <v>70</v>
      </c>
      <c r="B81" s="3">
        <v>17859899</v>
      </c>
      <c r="C81" s="3">
        <v>5319025</v>
      </c>
      <c r="D81" s="3">
        <v>67923333</v>
      </c>
      <c r="E81" s="3">
        <v>0</v>
      </c>
      <c r="F81" s="3">
        <v>0</v>
      </c>
      <c r="G81" s="3">
        <v>0</v>
      </c>
      <c r="H81" s="3">
        <v>132330463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179023741</v>
      </c>
      <c r="C83" s="3">
        <v>208742919</v>
      </c>
      <c r="D83" s="3">
        <v>109991857</v>
      </c>
      <c r="E83" s="3">
        <v>161794920</v>
      </c>
      <c r="F83" s="3">
        <v>161188748</v>
      </c>
      <c r="G83" s="3">
        <v>161188748</v>
      </c>
      <c r="H83" s="3">
        <v>140913030</v>
      </c>
      <c r="I83" s="3">
        <v>203225772</v>
      </c>
      <c r="J83" s="3">
        <v>247324915</v>
      </c>
      <c r="K83" s="3">
        <v>226468356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33059783</v>
      </c>
      <c r="C5" s="6">
        <v>36068131</v>
      </c>
      <c r="D5" s="23">
        <v>39419291</v>
      </c>
      <c r="E5" s="24">
        <v>54301740</v>
      </c>
      <c r="F5" s="6">
        <v>47920619</v>
      </c>
      <c r="G5" s="25">
        <v>47920619</v>
      </c>
      <c r="H5" s="26">
        <v>35025890</v>
      </c>
      <c r="I5" s="24">
        <v>65443848</v>
      </c>
      <c r="J5" s="6">
        <v>69828588</v>
      </c>
      <c r="K5" s="25">
        <v>74646732</v>
      </c>
    </row>
    <row r="6" spans="1:11" ht="12.75">
      <c r="A6" s="22" t="s">
        <v>19</v>
      </c>
      <c r="B6" s="6">
        <v>89871754</v>
      </c>
      <c r="C6" s="6">
        <v>95102776</v>
      </c>
      <c r="D6" s="23">
        <v>110633518</v>
      </c>
      <c r="E6" s="24">
        <v>130079928</v>
      </c>
      <c r="F6" s="6">
        <v>114728627</v>
      </c>
      <c r="G6" s="25">
        <v>114728627</v>
      </c>
      <c r="H6" s="26">
        <v>86604762</v>
      </c>
      <c r="I6" s="24">
        <v>125210100</v>
      </c>
      <c r="J6" s="6">
        <v>133599180</v>
      </c>
      <c r="K6" s="25">
        <v>142817496</v>
      </c>
    </row>
    <row r="7" spans="1:11" ht="12.75">
      <c r="A7" s="22" t="s">
        <v>20</v>
      </c>
      <c r="B7" s="6">
        <v>5633780</v>
      </c>
      <c r="C7" s="6">
        <v>0</v>
      </c>
      <c r="D7" s="23">
        <v>7182127</v>
      </c>
      <c r="E7" s="24">
        <v>5069628</v>
      </c>
      <c r="F7" s="6">
        <v>4473892</v>
      </c>
      <c r="G7" s="25">
        <v>4473892</v>
      </c>
      <c r="H7" s="26">
        <v>-326040</v>
      </c>
      <c r="I7" s="24">
        <v>4773636</v>
      </c>
      <c r="J7" s="6">
        <v>5093472</v>
      </c>
      <c r="K7" s="25">
        <v>5444916</v>
      </c>
    </row>
    <row r="8" spans="1:11" ht="12.75">
      <c r="A8" s="22" t="s">
        <v>21</v>
      </c>
      <c r="B8" s="6">
        <v>96272053</v>
      </c>
      <c r="C8" s="6">
        <v>95291117</v>
      </c>
      <c r="D8" s="23">
        <v>0</v>
      </c>
      <c r="E8" s="24">
        <v>126930336</v>
      </c>
      <c r="F8" s="6">
        <v>110596000</v>
      </c>
      <c r="G8" s="25">
        <v>110596000</v>
      </c>
      <c r="H8" s="26">
        <v>127988704</v>
      </c>
      <c r="I8" s="24">
        <v>124298256</v>
      </c>
      <c r="J8" s="6">
        <v>132626244</v>
      </c>
      <c r="K8" s="25">
        <v>141777444</v>
      </c>
    </row>
    <row r="9" spans="1:11" ht="12.75">
      <c r="A9" s="22" t="s">
        <v>22</v>
      </c>
      <c r="B9" s="6">
        <v>33340870</v>
      </c>
      <c r="C9" s="6">
        <v>48451186</v>
      </c>
      <c r="D9" s="23">
        <v>46459338</v>
      </c>
      <c r="E9" s="24">
        <v>44792124</v>
      </c>
      <c r="F9" s="6">
        <v>42503521</v>
      </c>
      <c r="G9" s="25">
        <v>42503521</v>
      </c>
      <c r="H9" s="26">
        <v>41321960</v>
      </c>
      <c r="I9" s="24">
        <v>45351252</v>
      </c>
      <c r="J9" s="6">
        <v>48389784</v>
      </c>
      <c r="K9" s="25">
        <v>51728688</v>
      </c>
    </row>
    <row r="10" spans="1:11" ht="20.25">
      <c r="A10" s="27" t="s">
        <v>95</v>
      </c>
      <c r="B10" s="28">
        <f>SUM(B5:B9)</f>
        <v>258178240</v>
      </c>
      <c r="C10" s="29">
        <f aca="true" t="shared" si="0" ref="C10:K10">SUM(C5:C9)</f>
        <v>274913210</v>
      </c>
      <c r="D10" s="30">
        <f t="shared" si="0"/>
        <v>203694274</v>
      </c>
      <c r="E10" s="28">
        <f t="shared" si="0"/>
        <v>361173756</v>
      </c>
      <c r="F10" s="29">
        <f t="shared" si="0"/>
        <v>320222659</v>
      </c>
      <c r="G10" s="31">
        <f t="shared" si="0"/>
        <v>320222659</v>
      </c>
      <c r="H10" s="32">
        <f t="shared" si="0"/>
        <v>290615276</v>
      </c>
      <c r="I10" s="28">
        <f t="shared" si="0"/>
        <v>365077092</v>
      </c>
      <c r="J10" s="29">
        <f t="shared" si="0"/>
        <v>389537268</v>
      </c>
      <c r="K10" s="31">
        <f t="shared" si="0"/>
        <v>416415276</v>
      </c>
    </row>
    <row r="11" spans="1:11" ht="12.75">
      <c r="A11" s="22" t="s">
        <v>23</v>
      </c>
      <c r="B11" s="6">
        <v>67111820</v>
      </c>
      <c r="C11" s="6">
        <v>72587811</v>
      </c>
      <c r="D11" s="23">
        <v>71787024</v>
      </c>
      <c r="E11" s="24">
        <v>105026928</v>
      </c>
      <c r="F11" s="6">
        <v>84656190</v>
      </c>
      <c r="G11" s="25">
        <v>84656190</v>
      </c>
      <c r="H11" s="26">
        <v>84517660</v>
      </c>
      <c r="I11" s="24">
        <v>94080888</v>
      </c>
      <c r="J11" s="6">
        <v>100384380</v>
      </c>
      <c r="K11" s="25">
        <v>107310636</v>
      </c>
    </row>
    <row r="12" spans="1:11" ht="12.75">
      <c r="A12" s="22" t="s">
        <v>24</v>
      </c>
      <c r="B12" s="6">
        <v>7464421</v>
      </c>
      <c r="C12" s="6">
        <v>7584314</v>
      </c>
      <c r="D12" s="23">
        <v>8358196</v>
      </c>
      <c r="E12" s="24">
        <v>13743156</v>
      </c>
      <c r="F12" s="6">
        <v>9055515</v>
      </c>
      <c r="G12" s="25">
        <v>9055515</v>
      </c>
      <c r="H12" s="26">
        <v>8644003</v>
      </c>
      <c r="I12" s="24">
        <v>9662244</v>
      </c>
      <c r="J12" s="6">
        <v>10309608</v>
      </c>
      <c r="K12" s="25">
        <v>11020992</v>
      </c>
    </row>
    <row r="13" spans="1:11" ht="12.75">
      <c r="A13" s="22" t="s">
        <v>96</v>
      </c>
      <c r="B13" s="6">
        <v>28701181</v>
      </c>
      <c r="C13" s="6">
        <v>26640831</v>
      </c>
      <c r="D13" s="23">
        <v>1038050</v>
      </c>
      <c r="E13" s="24">
        <v>46749420</v>
      </c>
      <c r="F13" s="6">
        <v>41000000</v>
      </c>
      <c r="G13" s="25">
        <v>41000000</v>
      </c>
      <c r="H13" s="26">
        <v>39744385</v>
      </c>
      <c r="I13" s="24">
        <v>43746996</v>
      </c>
      <c r="J13" s="6">
        <v>46678044</v>
      </c>
      <c r="K13" s="25">
        <v>49898832</v>
      </c>
    </row>
    <row r="14" spans="1:11" ht="12.75">
      <c r="A14" s="22" t="s">
        <v>25</v>
      </c>
      <c r="B14" s="6">
        <v>398000</v>
      </c>
      <c r="C14" s="6">
        <v>2443239</v>
      </c>
      <c r="D14" s="23">
        <v>3560673</v>
      </c>
      <c r="E14" s="24">
        <v>0</v>
      </c>
      <c r="F14" s="6">
        <v>0</v>
      </c>
      <c r="G14" s="25">
        <v>0</v>
      </c>
      <c r="H14" s="26">
        <v>3196</v>
      </c>
      <c r="I14" s="24">
        <v>17342856</v>
      </c>
      <c r="J14" s="6">
        <v>18504828</v>
      </c>
      <c r="K14" s="25">
        <v>19781664</v>
      </c>
    </row>
    <row r="15" spans="1:11" ht="12.75">
      <c r="A15" s="22" t="s">
        <v>26</v>
      </c>
      <c r="B15" s="6">
        <v>79099499</v>
      </c>
      <c r="C15" s="6">
        <v>57570439</v>
      </c>
      <c r="D15" s="23">
        <v>70694826</v>
      </c>
      <c r="E15" s="24">
        <v>79113024</v>
      </c>
      <c r="F15" s="6">
        <v>76801589</v>
      </c>
      <c r="G15" s="25">
        <v>76801589</v>
      </c>
      <c r="H15" s="26">
        <v>77904980</v>
      </c>
      <c r="I15" s="24">
        <v>100055748</v>
      </c>
      <c r="J15" s="6">
        <v>106759476</v>
      </c>
      <c r="K15" s="25">
        <v>114125844</v>
      </c>
    </row>
    <row r="16" spans="1:11" ht="12.75">
      <c r="A16" s="22" t="s">
        <v>21</v>
      </c>
      <c r="B16" s="6">
        <v>1633991</v>
      </c>
      <c r="C16" s="6">
        <v>3950525</v>
      </c>
      <c r="D16" s="23">
        <v>0</v>
      </c>
      <c r="E16" s="24">
        <v>17256324</v>
      </c>
      <c r="F16" s="6">
        <v>6733199</v>
      </c>
      <c r="G16" s="25">
        <v>6733199</v>
      </c>
      <c r="H16" s="26">
        <v>0</v>
      </c>
      <c r="I16" s="24">
        <v>19016292</v>
      </c>
      <c r="J16" s="6">
        <v>20290380</v>
      </c>
      <c r="K16" s="25">
        <v>21690420</v>
      </c>
    </row>
    <row r="17" spans="1:11" ht="12.75">
      <c r="A17" s="22" t="s">
        <v>27</v>
      </c>
      <c r="B17" s="6">
        <v>69372296</v>
      </c>
      <c r="C17" s="6">
        <v>106711217</v>
      </c>
      <c r="D17" s="23">
        <v>150583160</v>
      </c>
      <c r="E17" s="24">
        <v>153590112</v>
      </c>
      <c r="F17" s="6">
        <v>141748719</v>
      </c>
      <c r="G17" s="25">
        <v>141748719</v>
      </c>
      <c r="H17" s="26">
        <v>44575289</v>
      </c>
      <c r="I17" s="24">
        <v>152360208</v>
      </c>
      <c r="J17" s="6">
        <v>162568344</v>
      </c>
      <c r="K17" s="25">
        <v>173785608</v>
      </c>
    </row>
    <row r="18" spans="1:11" ht="12.75">
      <c r="A18" s="33" t="s">
        <v>28</v>
      </c>
      <c r="B18" s="34">
        <f>SUM(B11:B17)</f>
        <v>253781208</v>
      </c>
      <c r="C18" s="35">
        <f aca="true" t="shared" si="1" ref="C18:K18">SUM(C11:C17)</f>
        <v>277488376</v>
      </c>
      <c r="D18" s="36">
        <f t="shared" si="1"/>
        <v>306021929</v>
      </c>
      <c r="E18" s="34">
        <f t="shared" si="1"/>
        <v>415478964</v>
      </c>
      <c r="F18" s="35">
        <f t="shared" si="1"/>
        <v>359995212</v>
      </c>
      <c r="G18" s="37">
        <f t="shared" si="1"/>
        <v>359995212</v>
      </c>
      <c r="H18" s="38">
        <f t="shared" si="1"/>
        <v>255389513</v>
      </c>
      <c r="I18" s="34">
        <f t="shared" si="1"/>
        <v>436265232</v>
      </c>
      <c r="J18" s="35">
        <f t="shared" si="1"/>
        <v>465495060</v>
      </c>
      <c r="K18" s="37">
        <f t="shared" si="1"/>
        <v>497613996</v>
      </c>
    </row>
    <row r="19" spans="1:11" ht="12.75">
      <c r="A19" s="33" t="s">
        <v>29</v>
      </c>
      <c r="B19" s="39">
        <f>+B10-B18</f>
        <v>4397032</v>
      </c>
      <c r="C19" s="40">
        <f aca="true" t="shared" si="2" ref="C19:K19">+C10-C18</f>
        <v>-2575166</v>
      </c>
      <c r="D19" s="41">
        <f t="shared" si="2"/>
        <v>-102327655</v>
      </c>
      <c r="E19" s="39">
        <f t="shared" si="2"/>
        <v>-54305208</v>
      </c>
      <c r="F19" s="40">
        <f t="shared" si="2"/>
        <v>-39772553</v>
      </c>
      <c r="G19" s="42">
        <f t="shared" si="2"/>
        <v>-39772553</v>
      </c>
      <c r="H19" s="43">
        <f t="shared" si="2"/>
        <v>35225763</v>
      </c>
      <c r="I19" s="39">
        <f t="shared" si="2"/>
        <v>-71188140</v>
      </c>
      <c r="J19" s="40">
        <f t="shared" si="2"/>
        <v>-75957792</v>
      </c>
      <c r="K19" s="42">
        <f t="shared" si="2"/>
        <v>-81198720</v>
      </c>
    </row>
    <row r="20" spans="1:11" ht="20.25">
      <c r="A20" s="44" t="s">
        <v>30</v>
      </c>
      <c r="B20" s="45">
        <v>32836727</v>
      </c>
      <c r="C20" s="46">
        <v>36286535</v>
      </c>
      <c r="D20" s="47">
        <v>0</v>
      </c>
      <c r="E20" s="45">
        <v>75959340</v>
      </c>
      <c r="F20" s="46">
        <v>68331000</v>
      </c>
      <c r="G20" s="48">
        <v>68331000</v>
      </c>
      <c r="H20" s="49">
        <v>17000000</v>
      </c>
      <c r="I20" s="45">
        <v>74892972</v>
      </c>
      <c r="J20" s="46">
        <v>79910808</v>
      </c>
      <c r="K20" s="48">
        <v>85424664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6790370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37233759</v>
      </c>
      <c r="C22" s="57">
        <f aca="true" t="shared" si="3" ref="C22:K22">SUM(C19:C21)</f>
        <v>33711369</v>
      </c>
      <c r="D22" s="58">
        <f t="shared" si="3"/>
        <v>-102327655</v>
      </c>
      <c r="E22" s="56">
        <f t="shared" si="3"/>
        <v>21654132</v>
      </c>
      <c r="F22" s="57">
        <f t="shared" si="3"/>
        <v>28558447</v>
      </c>
      <c r="G22" s="59">
        <f t="shared" si="3"/>
        <v>28558447</v>
      </c>
      <c r="H22" s="60">
        <f t="shared" si="3"/>
        <v>59016133</v>
      </c>
      <c r="I22" s="56">
        <f t="shared" si="3"/>
        <v>3704832</v>
      </c>
      <c r="J22" s="57">
        <f t="shared" si="3"/>
        <v>3953016</v>
      </c>
      <c r="K22" s="59">
        <f t="shared" si="3"/>
        <v>4225944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37233759</v>
      </c>
      <c r="C24" s="40">
        <f aca="true" t="shared" si="4" ref="C24:K24">SUM(C22:C23)</f>
        <v>33711369</v>
      </c>
      <c r="D24" s="41">
        <f t="shared" si="4"/>
        <v>-102327655</v>
      </c>
      <c r="E24" s="39">
        <f t="shared" si="4"/>
        <v>21654132</v>
      </c>
      <c r="F24" s="40">
        <f t="shared" si="4"/>
        <v>28558447</v>
      </c>
      <c r="G24" s="42">
        <f t="shared" si="4"/>
        <v>28558447</v>
      </c>
      <c r="H24" s="43">
        <f t="shared" si="4"/>
        <v>59016133</v>
      </c>
      <c r="I24" s="39">
        <f t="shared" si="4"/>
        <v>3704832</v>
      </c>
      <c r="J24" s="40">
        <f t="shared" si="4"/>
        <v>3953016</v>
      </c>
      <c r="K24" s="42">
        <f t="shared" si="4"/>
        <v>4225944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44639860</v>
      </c>
      <c r="C27" s="7">
        <v>36521459</v>
      </c>
      <c r="D27" s="69">
        <v>45779395</v>
      </c>
      <c r="E27" s="70">
        <v>95189592</v>
      </c>
      <c r="F27" s="7">
        <v>84886119</v>
      </c>
      <c r="G27" s="71">
        <v>84886119</v>
      </c>
      <c r="H27" s="72">
        <v>1060581607</v>
      </c>
      <c r="I27" s="70">
        <v>76837416</v>
      </c>
      <c r="J27" s="7">
        <v>81985536</v>
      </c>
      <c r="K27" s="71">
        <v>87642528</v>
      </c>
    </row>
    <row r="28" spans="1:11" ht="12.75">
      <c r="A28" s="73" t="s">
        <v>34</v>
      </c>
      <c r="B28" s="6">
        <v>38039860</v>
      </c>
      <c r="C28" s="6">
        <v>23481526</v>
      </c>
      <c r="D28" s="23">
        <v>39536604</v>
      </c>
      <c r="E28" s="24">
        <v>80345196</v>
      </c>
      <c r="F28" s="6">
        <v>73516145</v>
      </c>
      <c r="G28" s="25">
        <v>73516145</v>
      </c>
      <c r="H28" s="26">
        <v>1017084159</v>
      </c>
      <c r="I28" s="24">
        <v>68037420</v>
      </c>
      <c r="J28" s="6">
        <v>72595944</v>
      </c>
      <c r="K28" s="25">
        <v>77605056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6600000</v>
      </c>
      <c r="C31" s="6">
        <v>13039933</v>
      </c>
      <c r="D31" s="23">
        <v>0</v>
      </c>
      <c r="E31" s="24">
        <v>0</v>
      </c>
      <c r="F31" s="6">
        <v>8236684</v>
      </c>
      <c r="G31" s="25">
        <v>8236684</v>
      </c>
      <c r="H31" s="26">
        <v>8169230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44639860</v>
      </c>
      <c r="C32" s="7">
        <f aca="true" t="shared" si="5" ref="C32:K32">SUM(C28:C31)</f>
        <v>36521459</v>
      </c>
      <c r="D32" s="69">
        <f t="shared" si="5"/>
        <v>39536604</v>
      </c>
      <c r="E32" s="70">
        <f t="shared" si="5"/>
        <v>80345196</v>
      </c>
      <c r="F32" s="7">
        <f t="shared" si="5"/>
        <v>81752829</v>
      </c>
      <c r="G32" s="71">
        <f t="shared" si="5"/>
        <v>81752829</v>
      </c>
      <c r="H32" s="72">
        <f t="shared" si="5"/>
        <v>1025253389</v>
      </c>
      <c r="I32" s="70">
        <f t="shared" si="5"/>
        <v>68037420</v>
      </c>
      <c r="J32" s="7">
        <f t="shared" si="5"/>
        <v>72595944</v>
      </c>
      <c r="K32" s="71">
        <f t="shared" si="5"/>
        <v>77605056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166408555</v>
      </c>
      <c r="C35" s="6">
        <v>181428649</v>
      </c>
      <c r="D35" s="23">
        <v>246798090</v>
      </c>
      <c r="E35" s="24">
        <v>-73535460</v>
      </c>
      <c r="F35" s="6">
        <v>-56327672</v>
      </c>
      <c r="G35" s="25">
        <v>-56327672</v>
      </c>
      <c r="H35" s="26">
        <v>494168071</v>
      </c>
      <c r="I35" s="24">
        <v>-73132584</v>
      </c>
      <c r="J35" s="6">
        <v>-78032520</v>
      </c>
      <c r="K35" s="25">
        <v>-83416584</v>
      </c>
    </row>
    <row r="36" spans="1:11" ht="12.75">
      <c r="A36" s="22" t="s">
        <v>40</v>
      </c>
      <c r="B36" s="6">
        <v>703701408</v>
      </c>
      <c r="C36" s="6">
        <v>713420330</v>
      </c>
      <c r="D36" s="23">
        <v>758246339</v>
      </c>
      <c r="E36" s="24">
        <v>95189592</v>
      </c>
      <c r="F36" s="6">
        <v>84886119</v>
      </c>
      <c r="G36" s="25">
        <v>84886119</v>
      </c>
      <c r="H36" s="26">
        <v>794876660</v>
      </c>
      <c r="I36" s="24">
        <v>76837416</v>
      </c>
      <c r="J36" s="6">
        <v>81985536</v>
      </c>
      <c r="K36" s="25">
        <v>87642528</v>
      </c>
    </row>
    <row r="37" spans="1:11" ht="12.75">
      <c r="A37" s="22" t="s">
        <v>41</v>
      </c>
      <c r="B37" s="6">
        <v>51562908</v>
      </c>
      <c r="C37" s="6">
        <v>44967678</v>
      </c>
      <c r="D37" s="23">
        <v>346423597</v>
      </c>
      <c r="E37" s="24">
        <v>0</v>
      </c>
      <c r="F37" s="6">
        <v>0</v>
      </c>
      <c r="G37" s="25">
        <v>0</v>
      </c>
      <c r="H37" s="26">
        <v>570364225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127063020</v>
      </c>
      <c r="C38" s="6">
        <v>124685901</v>
      </c>
      <c r="D38" s="23">
        <v>36352193</v>
      </c>
      <c r="E38" s="24">
        <v>0</v>
      </c>
      <c r="F38" s="6">
        <v>0</v>
      </c>
      <c r="G38" s="25">
        <v>0</v>
      </c>
      <c r="H38" s="26">
        <v>39082925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691484035</v>
      </c>
      <c r="C39" s="6">
        <v>725195400</v>
      </c>
      <c r="D39" s="23">
        <v>725162259</v>
      </c>
      <c r="E39" s="24">
        <v>0</v>
      </c>
      <c r="F39" s="6">
        <v>0</v>
      </c>
      <c r="G39" s="25">
        <v>0</v>
      </c>
      <c r="H39" s="26">
        <v>622850045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55830997</v>
      </c>
      <c r="C42" s="6">
        <v>40006423</v>
      </c>
      <c r="D42" s="23">
        <v>-84469170</v>
      </c>
      <c r="E42" s="24">
        <v>132596436</v>
      </c>
      <c r="F42" s="6">
        <v>23994680</v>
      </c>
      <c r="G42" s="25">
        <v>23994680</v>
      </c>
      <c r="H42" s="26">
        <v>-30768776</v>
      </c>
      <c r="I42" s="24">
        <v>-859308</v>
      </c>
      <c r="J42" s="6">
        <v>-916908</v>
      </c>
      <c r="K42" s="25">
        <v>-980004</v>
      </c>
    </row>
    <row r="43" spans="1:11" ht="12.75">
      <c r="A43" s="22" t="s">
        <v>46</v>
      </c>
      <c r="B43" s="6">
        <v>-28343980</v>
      </c>
      <c r="C43" s="6">
        <v>-36521459</v>
      </c>
      <c r="D43" s="23">
        <v>-44125303</v>
      </c>
      <c r="E43" s="24">
        <v>-86872278</v>
      </c>
      <c r="F43" s="6">
        <v>-77393619</v>
      </c>
      <c r="G43" s="25">
        <v>-77393619</v>
      </c>
      <c r="H43" s="26">
        <v>-69892028</v>
      </c>
      <c r="I43" s="24">
        <v>-79079568</v>
      </c>
      <c r="J43" s="6">
        <v>-84377916</v>
      </c>
      <c r="K43" s="25">
        <v>-90199980</v>
      </c>
    </row>
    <row r="44" spans="1:11" ht="12.75">
      <c r="A44" s="22" t="s">
        <v>47</v>
      </c>
      <c r="B44" s="6">
        <v>0</v>
      </c>
      <c r="C44" s="6">
        <v>0</v>
      </c>
      <c r="D44" s="23">
        <v>1878719</v>
      </c>
      <c r="E44" s="24">
        <v>-2014636</v>
      </c>
      <c r="F44" s="6">
        <v>0</v>
      </c>
      <c r="G44" s="25">
        <v>0</v>
      </c>
      <c r="H44" s="26">
        <v>1946019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82886810</v>
      </c>
      <c r="C45" s="7">
        <v>86371774</v>
      </c>
      <c r="D45" s="69">
        <v>-39636781</v>
      </c>
      <c r="E45" s="70">
        <v>43709522</v>
      </c>
      <c r="F45" s="7">
        <v>-53398939</v>
      </c>
      <c r="G45" s="71">
        <v>-53398939</v>
      </c>
      <c r="H45" s="72">
        <v>124969353</v>
      </c>
      <c r="I45" s="70">
        <v>-79938876</v>
      </c>
      <c r="J45" s="7">
        <v>-85294824</v>
      </c>
      <c r="K45" s="71">
        <v>-91179984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83626107</v>
      </c>
      <c r="C48" s="6">
        <v>87078973</v>
      </c>
      <c r="D48" s="23">
        <v>93679658</v>
      </c>
      <c r="E48" s="24">
        <v>-73535460</v>
      </c>
      <c r="F48" s="6">
        <v>-56327672</v>
      </c>
      <c r="G48" s="25">
        <v>-56327672</v>
      </c>
      <c r="H48" s="26">
        <v>267446755</v>
      </c>
      <c r="I48" s="24">
        <v>-75374736</v>
      </c>
      <c r="J48" s="6">
        <v>-80424900</v>
      </c>
      <c r="K48" s="25">
        <v>-85974036</v>
      </c>
    </row>
    <row r="49" spans="1:11" ht="12.75">
      <c r="A49" s="22" t="s">
        <v>51</v>
      </c>
      <c r="B49" s="6">
        <f>+B75</f>
        <v>-18239673.360269107</v>
      </c>
      <c r="C49" s="6">
        <f aca="true" t="shared" si="6" ref="C49:K49">+C75</f>
        <v>-33848122.56034453</v>
      </c>
      <c r="D49" s="23">
        <f t="shared" si="6"/>
        <v>208689559.50263143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316643505.08218473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101865780.3602691</v>
      </c>
      <c r="C50" s="7">
        <f aca="true" t="shared" si="7" ref="C50:K50">+C48-C49</f>
        <v>120927095.56034453</v>
      </c>
      <c r="D50" s="69">
        <f t="shared" si="7"/>
        <v>-115009901.50263143</v>
      </c>
      <c r="E50" s="70">
        <f t="shared" si="7"/>
        <v>-73535460</v>
      </c>
      <c r="F50" s="7">
        <f t="shared" si="7"/>
        <v>-56327672</v>
      </c>
      <c r="G50" s="71">
        <f t="shared" si="7"/>
        <v>-56327672</v>
      </c>
      <c r="H50" s="72">
        <f t="shared" si="7"/>
        <v>-49196750.08218473</v>
      </c>
      <c r="I50" s="70">
        <f t="shared" si="7"/>
        <v>-75374736</v>
      </c>
      <c r="J50" s="7">
        <f t="shared" si="7"/>
        <v>-80424900</v>
      </c>
      <c r="K50" s="71">
        <f t="shared" si="7"/>
        <v>-85974036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825901535</v>
      </c>
      <c r="C53" s="6">
        <v>713420000</v>
      </c>
      <c r="D53" s="23">
        <v>734999898</v>
      </c>
      <c r="E53" s="24">
        <v>95189592</v>
      </c>
      <c r="F53" s="6">
        <v>84886119</v>
      </c>
      <c r="G53" s="25">
        <v>84886119</v>
      </c>
      <c r="H53" s="26">
        <v>769999767</v>
      </c>
      <c r="I53" s="24">
        <v>76837416</v>
      </c>
      <c r="J53" s="6">
        <v>81985536</v>
      </c>
      <c r="K53" s="25">
        <v>87642528</v>
      </c>
    </row>
    <row r="54" spans="1:11" ht="12.75">
      <c r="A54" s="22" t="s">
        <v>55</v>
      </c>
      <c r="B54" s="6">
        <v>28701181</v>
      </c>
      <c r="C54" s="6">
        <v>26640831</v>
      </c>
      <c r="D54" s="23">
        <v>0</v>
      </c>
      <c r="E54" s="24">
        <v>46749420</v>
      </c>
      <c r="F54" s="6">
        <v>41000000</v>
      </c>
      <c r="G54" s="25">
        <v>41000000</v>
      </c>
      <c r="H54" s="26">
        <v>39744385</v>
      </c>
      <c r="I54" s="24">
        <v>43746996</v>
      </c>
      <c r="J54" s="6">
        <v>46678044</v>
      </c>
      <c r="K54" s="25">
        <v>49898832</v>
      </c>
    </row>
    <row r="55" spans="1:11" ht="12.75">
      <c r="A55" s="22" t="s">
        <v>56</v>
      </c>
      <c r="B55" s="6">
        <v>0</v>
      </c>
      <c r="C55" s="6">
        <v>13039933</v>
      </c>
      <c r="D55" s="23">
        <v>0</v>
      </c>
      <c r="E55" s="24">
        <v>2105640</v>
      </c>
      <c r="F55" s="6">
        <v>1858200</v>
      </c>
      <c r="G55" s="25">
        <v>1858200</v>
      </c>
      <c r="H55" s="26">
        <v>224970521</v>
      </c>
      <c r="I55" s="24">
        <v>13374132</v>
      </c>
      <c r="J55" s="6">
        <v>14270196</v>
      </c>
      <c r="K55" s="25">
        <v>15254844</v>
      </c>
    </row>
    <row r="56" spans="1:11" ht="12.75">
      <c r="A56" s="22" t="s">
        <v>57</v>
      </c>
      <c r="B56" s="6">
        <v>14633802</v>
      </c>
      <c r="C56" s="6">
        <v>0</v>
      </c>
      <c r="D56" s="23">
        <v>12642281</v>
      </c>
      <c r="E56" s="24">
        <v>16219032</v>
      </c>
      <c r="F56" s="6">
        <v>18357756</v>
      </c>
      <c r="G56" s="25">
        <v>18357756</v>
      </c>
      <c r="H56" s="26">
        <v>13711755</v>
      </c>
      <c r="I56" s="24">
        <v>5169456</v>
      </c>
      <c r="J56" s="6">
        <v>5515812</v>
      </c>
      <c r="K56" s="25">
        <v>5896440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7533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0.8136575050591843</v>
      </c>
      <c r="C70" s="5">
        <f aca="true" t="shared" si="8" ref="C70:K70">IF(ISERROR(C71/C72),0,(C71/C72))</f>
        <v>0.8350228157927225</v>
      </c>
      <c r="D70" s="5">
        <f t="shared" si="8"/>
        <v>0.8052545097858433</v>
      </c>
      <c r="E70" s="5">
        <f t="shared" si="8"/>
        <v>0.9311366642117633</v>
      </c>
      <c r="F70" s="5">
        <f t="shared" si="8"/>
        <v>0.9310054290190523</v>
      </c>
      <c r="G70" s="5">
        <f t="shared" si="8"/>
        <v>0.9310054290190523</v>
      </c>
      <c r="H70" s="5">
        <f t="shared" si="8"/>
        <v>1.0506127110817793</v>
      </c>
      <c r="I70" s="5">
        <f t="shared" si="8"/>
        <v>0.9367461446949205</v>
      </c>
      <c r="J70" s="5">
        <f t="shared" si="8"/>
        <v>0.9367461483748883</v>
      </c>
      <c r="K70" s="5">
        <f t="shared" si="8"/>
        <v>0.9367461721990958</v>
      </c>
    </row>
    <row r="71" spans="1:11" ht="12.75" hidden="1">
      <c r="A71" s="2" t="s">
        <v>101</v>
      </c>
      <c r="B71" s="2">
        <f>+B83</f>
        <v>107518614</v>
      </c>
      <c r="C71" s="2">
        <f aca="true" t="shared" si="9" ref="C71:K71">+C83</f>
        <v>116459585</v>
      </c>
      <c r="D71" s="2">
        <f t="shared" si="9"/>
        <v>128370494</v>
      </c>
      <c r="E71" s="2">
        <f t="shared" si="9"/>
        <v>186462240</v>
      </c>
      <c r="F71" s="2">
        <f t="shared" si="9"/>
        <v>164443380</v>
      </c>
      <c r="G71" s="2">
        <f t="shared" si="9"/>
        <v>164443380</v>
      </c>
      <c r="H71" s="2">
        <f t="shared" si="9"/>
        <v>137115425</v>
      </c>
      <c r="I71" s="2">
        <f t="shared" si="9"/>
        <v>192568104</v>
      </c>
      <c r="J71" s="2">
        <f t="shared" si="9"/>
        <v>205470168</v>
      </c>
      <c r="K71" s="2">
        <f t="shared" si="9"/>
        <v>219647568</v>
      </c>
    </row>
    <row r="72" spans="1:11" ht="12.75" hidden="1">
      <c r="A72" s="2" t="s">
        <v>102</v>
      </c>
      <c r="B72" s="2">
        <f>+B77</f>
        <v>132142349</v>
      </c>
      <c r="C72" s="2">
        <f aca="true" t="shared" si="10" ref="C72:K72">+C77</f>
        <v>139468746</v>
      </c>
      <c r="D72" s="2">
        <f t="shared" si="10"/>
        <v>159416051</v>
      </c>
      <c r="E72" s="2">
        <f t="shared" si="10"/>
        <v>200252280</v>
      </c>
      <c r="F72" s="2">
        <f t="shared" si="10"/>
        <v>176629883</v>
      </c>
      <c r="G72" s="2">
        <f t="shared" si="10"/>
        <v>176629883</v>
      </c>
      <c r="H72" s="2">
        <f t="shared" si="10"/>
        <v>130509962</v>
      </c>
      <c r="I72" s="2">
        <f t="shared" si="10"/>
        <v>205571280</v>
      </c>
      <c r="J72" s="2">
        <f t="shared" si="10"/>
        <v>219344556</v>
      </c>
      <c r="K72" s="2">
        <f t="shared" si="10"/>
        <v>234479280</v>
      </c>
    </row>
    <row r="73" spans="1:11" ht="12.75" hidden="1">
      <c r="A73" s="2" t="s">
        <v>103</v>
      </c>
      <c r="B73" s="2">
        <f>+B74</f>
        <v>53121003.66666666</v>
      </c>
      <c r="C73" s="2">
        <f aca="true" t="shared" si="11" ref="C73:K73">+(C78+C80+C81+C82)-(B78+B80+B81+B82)</f>
        <v>9858125</v>
      </c>
      <c r="D73" s="2">
        <f t="shared" si="11"/>
        <v>59260222</v>
      </c>
      <c r="E73" s="2">
        <f t="shared" si="11"/>
        <v>-150914953</v>
      </c>
      <c r="F73" s="2">
        <f>+(F78+F80+F81+F82)-(D78+D80+D81+D82)</f>
        <v>-150914953</v>
      </c>
      <c r="G73" s="2">
        <f>+(G78+G80+G81+G82)-(D78+D80+D81+D82)</f>
        <v>-150914953</v>
      </c>
      <c r="H73" s="2">
        <f>+(H78+H80+H81+H82)-(D78+D80+D81+D82)</f>
        <v>75143416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104</v>
      </c>
      <c r="B74" s="2">
        <f>+TREND(C74:E74)</f>
        <v>53121003.66666666</v>
      </c>
      <c r="C74" s="2">
        <f>+C73</f>
        <v>9858125</v>
      </c>
      <c r="D74" s="2">
        <f aca="true" t="shared" si="12" ref="D74:K74">+D73</f>
        <v>59260222</v>
      </c>
      <c r="E74" s="2">
        <f t="shared" si="12"/>
        <v>-150914953</v>
      </c>
      <c r="F74" s="2">
        <f t="shared" si="12"/>
        <v>-150914953</v>
      </c>
      <c r="G74" s="2">
        <f t="shared" si="12"/>
        <v>-150914953</v>
      </c>
      <c r="H74" s="2">
        <f t="shared" si="12"/>
        <v>75143416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105</v>
      </c>
      <c r="B75" s="2">
        <f>+B84-(((B80+B81+B78)*B70)-B79)</f>
        <v>-18239673.360269107</v>
      </c>
      <c r="C75" s="2">
        <f aca="true" t="shared" si="13" ref="C75:K75">+C84-(((C80+C81+C78)*C70)-C79)</f>
        <v>-33848122.56034453</v>
      </c>
      <c r="D75" s="2">
        <f t="shared" si="13"/>
        <v>208689559.50263143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316643505.08218473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132142349</v>
      </c>
      <c r="C77" s="3">
        <v>139468746</v>
      </c>
      <c r="D77" s="3">
        <v>159416051</v>
      </c>
      <c r="E77" s="3">
        <v>200252280</v>
      </c>
      <c r="F77" s="3">
        <v>176629883</v>
      </c>
      <c r="G77" s="3">
        <v>176629883</v>
      </c>
      <c r="H77" s="3">
        <v>130509962</v>
      </c>
      <c r="I77" s="3">
        <v>205571280</v>
      </c>
      <c r="J77" s="3">
        <v>219344556</v>
      </c>
      <c r="K77" s="3">
        <v>234479280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48314749</v>
      </c>
      <c r="C79" s="3">
        <v>42685669</v>
      </c>
      <c r="D79" s="3">
        <v>330214506</v>
      </c>
      <c r="E79" s="3">
        <v>0</v>
      </c>
      <c r="F79" s="3">
        <v>0</v>
      </c>
      <c r="G79" s="3">
        <v>0</v>
      </c>
      <c r="H79" s="3">
        <v>554143301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78428429</v>
      </c>
      <c r="C80" s="3">
        <v>90281413</v>
      </c>
      <c r="D80" s="3">
        <v>-49191371</v>
      </c>
      <c r="E80" s="3">
        <v>0</v>
      </c>
      <c r="F80" s="3">
        <v>0</v>
      </c>
      <c r="G80" s="3">
        <v>0</v>
      </c>
      <c r="H80" s="3">
        <v>18239941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3368177</v>
      </c>
      <c r="C81" s="3">
        <v>1373318</v>
      </c>
      <c r="D81" s="3">
        <v>200106324</v>
      </c>
      <c r="E81" s="3">
        <v>0</v>
      </c>
      <c r="F81" s="3">
        <v>0</v>
      </c>
      <c r="G81" s="3">
        <v>0</v>
      </c>
      <c r="H81" s="3">
        <v>207818428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107518614</v>
      </c>
      <c r="C83" s="3">
        <v>116459585</v>
      </c>
      <c r="D83" s="3">
        <v>128370494</v>
      </c>
      <c r="E83" s="3">
        <v>186462240</v>
      </c>
      <c r="F83" s="3">
        <v>164443380</v>
      </c>
      <c r="G83" s="3">
        <v>164443380</v>
      </c>
      <c r="H83" s="3">
        <v>137115425</v>
      </c>
      <c r="I83" s="3">
        <v>192568104</v>
      </c>
      <c r="J83" s="3">
        <v>205470168</v>
      </c>
      <c r="K83" s="3">
        <v>219647568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53169130</v>
      </c>
      <c r="C5" s="6">
        <v>51824730</v>
      </c>
      <c r="D5" s="23">
        <v>64045601</v>
      </c>
      <c r="E5" s="24">
        <v>80520012</v>
      </c>
      <c r="F5" s="6">
        <v>76896000</v>
      </c>
      <c r="G5" s="25">
        <v>76896000</v>
      </c>
      <c r="H5" s="26">
        <v>69846386</v>
      </c>
      <c r="I5" s="24">
        <v>76502712</v>
      </c>
      <c r="J5" s="6">
        <v>81092874</v>
      </c>
      <c r="K5" s="25">
        <v>85147519</v>
      </c>
    </row>
    <row r="6" spans="1:11" ht="12.75">
      <c r="A6" s="22" t="s">
        <v>19</v>
      </c>
      <c r="B6" s="6">
        <v>342282968</v>
      </c>
      <c r="C6" s="6">
        <v>357205647</v>
      </c>
      <c r="D6" s="23">
        <v>344015633</v>
      </c>
      <c r="E6" s="24">
        <v>535684992</v>
      </c>
      <c r="F6" s="6">
        <v>424377680</v>
      </c>
      <c r="G6" s="25">
        <v>424377680</v>
      </c>
      <c r="H6" s="26">
        <v>393751514</v>
      </c>
      <c r="I6" s="24">
        <v>550734452</v>
      </c>
      <c r="J6" s="6">
        <v>630891840</v>
      </c>
      <c r="K6" s="25">
        <v>724068842</v>
      </c>
    </row>
    <row r="7" spans="1:11" ht="12.75">
      <c r="A7" s="22" t="s">
        <v>20</v>
      </c>
      <c r="B7" s="6">
        <v>0</v>
      </c>
      <c r="C7" s="6">
        <v>2238553</v>
      </c>
      <c r="D7" s="23">
        <v>4669118</v>
      </c>
      <c r="E7" s="24">
        <v>0</v>
      </c>
      <c r="F7" s="6">
        <v>2000000</v>
      </c>
      <c r="G7" s="25">
        <v>2000000</v>
      </c>
      <c r="H7" s="26">
        <v>1668946</v>
      </c>
      <c r="I7" s="24">
        <v>69996</v>
      </c>
      <c r="J7" s="6">
        <v>74196</v>
      </c>
      <c r="K7" s="25">
        <v>77906</v>
      </c>
    </row>
    <row r="8" spans="1:11" ht="12.75">
      <c r="A8" s="22" t="s">
        <v>21</v>
      </c>
      <c r="B8" s="6">
        <v>85227739</v>
      </c>
      <c r="C8" s="6">
        <v>88876623</v>
      </c>
      <c r="D8" s="23">
        <v>115954000</v>
      </c>
      <c r="E8" s="24">
        <v>111527700</v>
      </c>
      <c r="F8" s="6">
        <v>111601704</v>
      </c>
      <c r="G8" s="25">
        <v>111601704</v>
      </c>
      <c r="H8" s="26">
        <v>315108</v>
      </c>
      <c r="I8" s="24">
        <v>125466200</v>
      </c>
      <c r="J8" s="6">
        <v>135633150</v>
      </c>
      <c r="K8" s="25">
        <v>147746700</v>
      </c>
    </row>
    <row r="9" spans="1:11" ht="12.75">
      <c r="A9" s="22" t="s">
        <v>22</v>
      </c>
      <c r="B9" s="6">
        <v>127221524</v>
      </c>
      <c r="C9" s="6">
        <v>71284610</v>
      </c>
      <c r="D9" s="23">
        <v>44379305</v>
      </c>
      <c r="E9" s="24">
        <v>44925000</v>
      </c>
      <c r="F9" s="6">
        <v>78138004</v>
      </c>
      <c r="G9" s="25">
        <v>78138004</v>
      </c>
      <c r="H9" s="26">
        <v>54421508</v>
      </c>
      <c r="I9" s="24">
        <v>74453836</v>
      </c>
      <c r="J9" s="6">
        <v>65467566</v>
      </c>
      <c r="K9" s="25">
        <v>79351767</v>
      </c>
    </row>
    <row r="10" spans="1:11" ht="20.25">
      <c r="A10" s="27" t="s">
        <v>95</v>
      </c>
      <c r="B10" s="28">
        <f>SUM(B5:B9)</f>
        <v>607901361</v>
      </c>
      <c r="C10" s="29">
        <f aca="true" t="shared" si="0" ref="C10:K10">SUM(C5:C9)</f>
        <v>571430163</v>
      </c>
      <c r="D10" s="30">
        <f t="shared" si="0"/>
        <v>573063657</v>
      </c>
      <c r="E10" s="28">
        <f t="shared" si="0"/>
        <v>772657704</v>
      </c>
      <c r="F10" s="29">
        <f t="shared" si="0"/>
        <v>693013388</v>
      </c>
      <c r="G10" s="31">
        <f t="shared" si="0"/>
        <v>693013388</v>
      </c>
      <c r="H10" s="32">
        <f t="shared" si="0"/>
        <v>520003462</v>
      </c>
      <c r="I10" s="28">
        <f t="shared" si="0"/>
        <v>827227196</v>
      </c>
      <c r="J10" s="29">
        <f t="shared" si="0"/>
        <v>913159626</v>
      </c>
      <c r="K10" s="31">
        <f t="shared" si="0"/>
        <v>1036392734</v>
      </c>
    </row>
    <row r="11" spans="1:11" ht="12.75">
      <c r="A11" s="22" t="s">
        <v>23</v>
      </c>
      <c r="B11" s="6">
        <v>140325467</v>
      </c>
      <c r="C11" s="6">
        <v>173646274</v>
      </c>
      <c r="D11" s="23">
        <v>198160773</v>
      </c>
      <c r="E11" s="24">
        <v>174375540</v>
      </c>
      <c r="F11" s="6">
        <v>210346008</v>
      </c>
      <c r="G11" s="25">
        <v>210346008</v>
      </c>
      <c r="H11" s="26">
        <v>189669018</v>
      </c>
      <c r="I11" s="24">
        <v>223255217</v>
      </c>
      <c r="J11" s="6">
        <v>235704176</v>
      </c>
      <c r="K11" s="25">
        <v>251188135</v>
      </c>
    </row>
    <row r="12" spans="1:11" ht="12.75">
      <c r="A12" s="22" t="s">
        <v>24</v>
      </c>
      <c r="B12" s="6">
        <v>10286589</v>
      </c>
      <c r="C12" s="6">
        <v>10591719</v>
      </c>
      <c r="D12" s="23">
        <v>13225432</v>
      </c>
      <c r="E12" s="24">
        <v>12626600</v>
      </c>
      <c r="F12" s="6">
        <v>11544500</v>
      </c>
      <c r="G12" s="25">
        <v>11544500</v>
      </c>
      <c r="H12" s="26">
        <v>11362161</v>
      </c>
      <c r="I12" s="24">
        <v>12509400</v>
      </c>
      <c r="J12" s="6">
        <v>13293500</v>
      </c>
      <c r="K12" s="25">
        <v>14177900</v>
      </c>
    </row>
    <row r="13" spans="1:11" ht="12.75">
      <c r="A13" s="22" t="s">
        <v>96</v>
      </c>
      <c r="B13" s="6">
        <v>86247588</v>
      </c>
      <c r="C13" s="6">
        <v>81468989</v>
      </c>
      <c r="D13" s="23">
        <v>75719453</v>
      </c>
      <c r="E13" s="24">
        <v>0</v>
      </c>
      <c r="F13" s="6">
        <v>94027000</v>
      </c>
      <c r="G13" s="25">
        <v>94027000</v>
      </c>
      <c r="H13" s="26">
        <v>0</v>
      </c>
      <c r="I13" s="24">
        <v>80000000</v>
      </c>
      <c r="J13" s="6">
        <v>80880000</v>
      </c>
      <c r="K13" s="25">
        <v>80074000</v>
      </c>
    </row>
    <row r="14" spans="1:11" ht="12.75">
      <c r="A14" s="22" t="s">
        <v>25</v>
      </c>
      <c r="B14" s="6">
        <v>40949458</v>
      </c>
      <c r="C14" s="6">
        <v>64213741</v>
      </c>
      <c r="D14" s="23">
        <v>82347382</v>
      </c>
      <c r="E14" s="24">
        <v>0</v>
      </c>
      <c r="F14" s="6">
        <v>106587672</v>
      </c>
      <c r="G14" s="25">
        <v>106587672</v>
      </c>
      <c r="H14" s="26">
        <v>119949884</v>
      </c>
      <c r="I14" s="24">
        <v>83489406</v>
      </c>
      <c r="J14" s="6">
        <v>96539000</v>
      </c>
      <c r="K14" s="25">
        <v>111629000</v>
      </c>
    </row>
    <row r="15" spans="1:11" ht="12.75">
      <c r="A15" s="22" t="s">
        <v>26</v>
      </c>
      <c r="B15" s="6">
        <v>305006300</v>
      </c>
      <c r="C15" s="6">
        <v>342216579</v>
      </c>
      <c r="D15" s="23">
        <v>361946435</v>
      </c>
      <c r="E15" s="24">
        <v>383416440</v>
      </c>
      <c r="F15" s="6">
        <v>448832692</v>
      </c>
      <c r="G15" s="25">
        <v>448832692</v>
      </c>
      <c r="H15" s="26">
        <v>458898613</v>
      </c>
      <c r="I15" s="24">
        <v>349377060</v>
      </c>
      <c r="J15" s="6">
        <v>395299202</v>
      </c>
      <c r="K15" s="25">
        <v>449185993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233112635</v>
      </c>
      <c r="C17" s="6">
        <v>255609593</v>
      </c>
      <c r="D17" s="23">
        <v>205922423</v>
      </c>
      <c r="E17" s="24">
        <v>196492368</v>
      </c>
      <c r="F17" s="6">
        <v>230050936</v>
      </c>
      <c r="G17" s="25">
        <v>230050936</v>
      </c>
      <c r="H17" s="26">
        <v>110362489</v>
      </c>
      <c r="I17" s="24">
        <v>160927360</v>
      </c>
      <c r="J17" s="6">
        <v>160713304</v>
      </c>
      <c r="K17" s="25">
        <v>158053993</v>
      </c>
    </row>
    <row r="18" spans="1:11" ht="12.75">
      <c r="A18" s="33" t="s">
        <v>28</v>
      </c>
      <c r="B18" s="34">
        <f>SUM(B11:B17)</f>
        <v>815928037</v>
      </c>
      <c r="C18" s="35">
        <f aca="true" t="shared" si="1" ref="C18:K18">SUM(C11:C17)</f>
        <v>927746895</v>
      </c>
      <c r="D18" s="36">
        <f t="shared" si="1"/>
        <v>937321898</v>
      </c>
      <c r="E18" s="34">
        <f t="shared" si="1"/>
        <v>766910948</v>
      </c>
      <c r="F18" s="35">
        <f t="shared" si="1"/>
        <v>1101388808</v>
      </c>
      <c r="G18" s="37">
        <f t="shared" si="1"/>
        <v>1101388808</v>
      </c>
      <c r="H18" s="38">
        <f t="shared" si="1"/>
        <v>890242165</v>
      </c>
      <c r="I18" s="34">
        <f t="shared" si="1"/>
        <v>909558443</v>
      </c>
      <c r="J18" s="35">
        <f t="shared" si="1"/>
        <v>982429182</v>
      </c>
      <c r="K18" s="37">
        <f t="shared" si="1"/>
        <v>1064309021</v>
      </c>
    </row>
    <row r="19" spans="1:11" ht="12.75">
      <c r="A19" s="33" t="s">
        <v>29</v>
      </c>
      <c r="B19" s="39">
        <f>+B10-B18</f>
        <v>-208026676</v>
      </c>
      <c r="C19" s="40">
        <f aca="true" t="shared" si="2" ref="C19:K19">+C10-C18</f>
        <v>-356316732</v>
      </c>
      <c r="D19" s="41">
        <f t="shared" si="2"/>
        <v>-364258241</v>
      </c>
      <c r="E19" s="39">
        <f t="shared" si="2"/>
        <v>5746756</v>
      </c>
      <c r="F19" s="40">
        <f t="shared" si="2"/>
        <v>-408375420</v>
      </c>
      <c r="G19" s="42">
        <f t="shared" si="2"/>
        <v>-408375420</v>
      </c>
      <c r="H19" s="43">
        <f t="shared" si="2"/>
        <v>-370238703</v>
      </c>
      <c r="I19" s="39">
        <f t="shared" si="2"/>
        <v>-82331247</v>
      </c>
      <c r="J19" s="40">
        <f t="shared" si="2"/>
        <v>-69269556</v>
      </c>
      <c r="K19" s="42">
        <f t="shared" si="2"/>
        <v>-27916287</v>
      </c>
    </row>
    <row r="20" spans="1:11" ht="20.25">
      <c r="A20" s="44" t="s">
        <v>30</v>
      </c>
      <c r="B20" s="45">
        <v>0</v>
      </c>
      <c r="C20" s="46">
        <v>45919801</v>
      </c>
      <c r="D20" s="47">
        <v>15698887</v>
      </c>
      <c r="E20" s="45">
        <v>56034000</v>
      </c>
      <c r="F20" s="46">
        <v>56034000</v>
      </c>
      <c r="G20" s="48">
        <v>56034000</v>
      </c>
      <c r="H20" s="49">
        <v>10434783</v>
      </c>
      <c r="I20" s="45">
        <v>57451800</v>
      </c>
      <c r="J20" s="46">
        <v>90418850</v>
      </c>
      <c r="K20" s="48">
        <v>102736300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-208026676</v>
      </c>
      <c r="C22" s="57">
        <f aca="true" t="shared" si="3" ref="C22:K22">SUM(C19:C21)</f>
        <v>-310396931</v>
      </c>
      <c r="D22" s="58">
        <f t="shared" si="3"/>
        <v>-348559354</v>
      </c>
      <c r="E22" s="56">
        <f t="shared" si="3"/>
        <v>61780756</v>
      </c>
      <c r="F22" s="57">
        <f t="shared" si="3"/>
        <v>-352341420</v>
      </c>
      <c r="G22" s="59">
        <f t="shared" si="3"/>
        <v>-352341420</v>
      </c>
      <c r="H22" s="60">
        <f t="shared" si="3"/>
        <v>-359803920</v>
      </c>
      <c r="I22" s="56">
        <f t="shared" si="3"/>
        <v>-24879447</v>
      </c>
      <c r="J22" s="57">
        <f t="shared" si="3"/>
        <v>21149294</v>
      </c>
      <c r="K22" s="59">
        <f t="shared" si="3"/>
        <v>74820013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-208026676</v>
      </c>
      <c r="C24" s="40">
        <f aca="true" t="shared" si="4" ref="C24:K24">SUM(C22:C23)</f>
        <v>-310396931</v>
      </c>
      <c r="D24" s="41">
        <f t="shared" si="4"/>
        <v>-348559354</v>
      </c>
      <c r="E24" s="39">
        <f t="shared" si="4"/>
        <v>61780756</v>
      </c>
      <c r="F24" s="40">
        <f t="shared" si="4"/>
        <v>-352341420</v>
      </c>
      <c r="G24" s="42">
        <f t="shared" si="4"/>
        <v>-352341420</v>
      </c>
      <c r="H24" s="43">
        <f t="shared" si="4"/>
        <v>-359803920</v>
      </c>
      <c r="I24" s="39">
        <f t="shared" si="4"/>
        <v>-24879447</v>
      </c>
      <c r="J24" s="40">
        <f t="shared" si="4"/>
        <v>21149294</v>
      </c>
      <c r="K24" s="42">
        <f t="shared" si="4"/>
        <v>74820013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26579100</v>
      </c>
      <c r="C27" s="7">
        <v>40288301</v>
      </c>
      <c r="D27" s="69">
        <v>35966150</v>
      </c>
      <c r="E27" s="70">
        <v>0</v>
      </c>
      <c r="F27" s="7">
        <v>107532300</v>
      </c>
      <c r="G27" s="71">
        <v>107532300</v>
      </c>
      <c r="H27" s="72">
        <v>116058585</v>
      </c>
      <c r="I27" s="70">
        <v>69451800</v>
      </c>
      <c r="J27" s="7">
        <v>99418850</v>
      </c>
      <c r="K27" s="71">
        <v>106736300</v>
      </c>
    </row>
    <row r="28" spans="1:11" ht="12.75">
      <c r="A28" s="73" t="s">
        <v>34</v>
      </c>
      <c r="B28" s="6">
        <v>26579100</v>
      </c>
      <c r="C28" s="6">
        <v>38107395</v>
      </c>
      <c r="D28" s="23">
        <v>25858757</v>
      </c>
      <c r="E28" s="24">
        <v>0</v>
      </c>
      <c r="F28" s="6">
        <v>37032300</v>
      </c>
      <c r="G28" s="25">
        <v>37032300</v>
      </c>
      <c r="H28" s="26">
        <v>0</v>
      </c>
      <c r="I28" s="24">
        <v>51451800</v>
      </c>
      <c r="J28" s="6">
        <v>84418850</v>
      </c>
      <c r="K28" s="25">
        <v>95736300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2180906</v>
      </c>
      <c r="D31" s="23">
        <v>987211</v>
      </c>
      <c r="E31" s="24">
        <v>0</v>
      </c>
      <c r="F31" s="6">
        <v>70500000</v>
      </c>
      <c r="G31" s="25">
        <v>70500000</v>
      </c>
      <c r="H31" s="26">
        <v>0</v>
      </c>
      <c r="I31" s="24">
        <v>18000000</v>
      </c>
      <c r="J31" s="6">
        <v>15000000</v>
      </c>
      <c r="K31" s="25">
        <v>11000000</v>
      </c>
    </row>
    <row r="32" spans="1:11" ht="12.75">
      <c r="A32" s="33" t="s">
        <v>37</v>
      </c>
      <c r="B32" s="7">
        <f>SUM(B28:B31)</f>
        <v>26579100</v>
      </c>
      <c r="C32" s="7">
        <f aca="true" t="shared" si="5" ref="C32:K32">SUM(C28:C31)</f>
        <v>40288301</v>
      </c>
      <c r="D32" s="69">
        <f t="shared" si="5"/>
        <v>26845968</v>
      </c>
      <c r="E32" s="70">
        <f t="shared" si="5"/>
        <v>0</v>
      </c>
      <c r="F32" s="7">
        <f t="shared" si="5"/>
        <v>107532300</v>
      </c>
      <c r="G32" s="71">
        <f t="shared" si="5"/>
        <v>107532300</v>
      </c>
      <c r="H32" s="72">
        <f t="shared" si="5"/>
        <v>0</v>
      </c>
      <c r="I32" s="70">
        <f t="shared" si="5"/>
        <v>69451800</v>
      </c>
      <c r="J32" s="7">
        <f t="shared" si="5"/>
        <v>99418850</v>
      </c>
      <c r="K32" s="71">
        <f t="shared" si="5"/>
        <v>106736300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124574420</v>
      </c>
      <c r="C35" s="6">
        <v>245688652</v>
      </c>
      <c r="D35" s="23">
        <v>507443920</v>
      </c>
      <c r="E35" s="24">
        <v>61780756</v>
      </c>
      <c r="F35" s="6">
        <v>-459873720</v>
      </c>
      <c r="G35" s="25">
        <v>-459873720</v>
      </c>
      <c r="H35" s="26">
        <v>685839968</v>
      </c>
      <c r="I35" s="24">
        <v>-94331253</v>
      </c>
      <c r="J35" s="6">
        <v>-78269558</v>
      </c>
      <c r="K35" s="25">
        <v>-31916287</v>
      </c>
    </row>
    <row r="36" spans="1:11" ht="12.75">
      <c r="A36" s="22" t="s">
        <v>40</v>
      </c>
      <c r="B36" s="6">
        <v>1519257041</v>
      </c>
      <c r="C36" s="6">
        <v>1210723952</v>
      </c>
      <c r="D36" s="23">
        <v>1236671685</v>
      </c>
      <c r="E36" s="24">
        <v>0</v>
      </c>
      <c r="F36" s="6">
        <v>107532300</v>
      </c>
      <c r="G36" s="25">
        <v>107532300</v>
      </c>
      <c r="H36" s="26">
        <v>1318300199</v>
      </c>
      <c r="I36" s="24">
        <v>69451800</v>
      </c>
      <c r="J36" s="6">
        <v>99418850</v>
      </c>
      <c r="K36" s="25">
        <v>106736300</v>
      </c>
    </row>
    <row r="37" spans="1:11" ht="12.75">
      <c r="A37" s="22" t="s">
        <v>41</v>
      </c>
      <c r="B37" s="6">
        <v>481551647</v>
      </c>
      <c r="C37" s="6">
        <v>699830393</v>
      </c>
      <c r="D37" s="23">
        <v>1712787112</v>
      </c>
      <c r="E37" s="24">
        <v>0</v>
      </c>
      <c r="F37" s="6">
        <v>0</v>
      </c>
      <c r="G37" s="25">
        <v>0</v>
      </c>
      <c r="H37" s="26">
        <v>2332599049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290614428</v>
      </c>
      <c r="C38" s="6">
        <v>506566443</v>
      </c>
      <c r="D38" s="23">
        <v>129755280</v>
      </c>
      <c r="E38" s="24">
        <v>0</v>
      </c>
      <c r="F38" s="6">
        <v>0</v>
      </c>
      <c r="G38" s="25">
        <v>0</v>
      </c>
      <c r="H38" s="26">
        <v>129755280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871665386</v>
      </c>
      <c r="C39" s="6">
        <v>250015768</v>
      </c>
      <c r="D39" s="23">
        <v>250132543</v>
      </c>
      <c r="E39" s="24">
        <v>0</v>
      </c>
      <c r="F39" s="6">
        <v>0</v>
      </c>
      <c r="G39" s="25">
        <v>0</v>
      </c>
      <c r="H39" s="26">
        <v>-98410241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-5571718</v>
      </c>
      <c r="C42" s="6">
        <v>-58314926</v>
      </c>
      <c r="D42" s="23">
        <v>-397079156</v>
      </c>
      <c r="E42" s="24">
        <v>171939988</v>
      </c>
      <c r="F42" s="6">
        <v>-166658372</v>
      </c>
      <c r="G42" s="25">
        <v>-166658372</v>
      </c>
      <c r="H42" s="26">
        <v>-448610702</v>
      </c>
      <c r="I42" s="24">
        <v>108319419</v>
      </c>
      <c r="J42" s="6">
        <v>157011195</v>
      </c>
      <c r="K42" s="25">
        <v>210987965</v>
      </c>
    </row>
    <row r="43" spans="1:11" ht="12.75">
      <c r="A43" s="22" t="s">
        <v>46</v>
      </c>
      <c r="B43" s="6">
        <v>-24377328</v>
      </c>
      <c r="C43" s="6">
        <v>-41393622</v>
      </c>
      <c r="D43" s="23">
        <v>-77177113</v>
      </c>
      <c r="E43" s="24">
        <v>47355609</v>
      </c>
      <c r="F43" s="6">
        <v>-107532300</v>
      </c>
      <c r="G43" s="25">
        <v>-107532300</v>
      </c>
      <c r="H43" s="26">
        <v>-140754071</v>
      </c>
      <c r="I43" s="24">
        <v>-69451800</v>
      </c>
      <c r="J43" s="6">
        <v>-99418850</v>
      </c>
      <c r="K43" s="25">
        <v>-106736300</v>
      </c>
    </row>
    <row r="44" spans="1:11" ht="12.75">
      <c r="A44" s="22" t="s">
        <v>47</v>
      </c>
      <c r="B44" s="6">
        <v>0</v>
      </c>
      <c r="C44" s="6">
        <v>0</v>
      </c>
      <c r="D44" s="23">
        <v>-657694</v>
      </c>
      <c r="E44" s="24">
        <v>-2306878</v>
      </c>
      <c r="F44" s="6">
        <v>0</v>
      </c>
      <c r="G44" s="25">
        <v>0</v>
      </c>
      <c r="H44" s="26">
        <v>-820164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3754556</v>
      </c>
      <c r="C45" s="7">
        <v>-95912781</v>
      </c>
      <c r="D45" s="69">
        <v>-466795624</v>
      </c>
      <c r="E45" s="70">
        <v>216988719</v>
      </c>
      <c r="F45" s="7">
        <v>-274190672</v>
      </c>
      <c r="G45" s="71">
        <v>-274190672</v>
      </c>
      <c r="H45" s="72">
        <v>-519244512</v>
      </c>
      <c r="I45" s="70">
        <v>38867619</v>
      </c>
      <c r="J45" s="7">
        <v>57592345</v>
      </c>
      <c r="K45" s="71">
        <v>104251665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3754554</v>
      </c>
      <c r="C48" s="6">
        <v>1229343</v>
      </c>
      <c r="D48" s="23">
        <v>27138081</v>
      </c>
      <c r="E48" s="24">
        <v>171939988</v>
      </c>
      <c r="F48" s="6">
        <v>-367845672</v>
      </c>
      <c r="G48" s="25">
        <v>-367845672</v>
      </c>
      <c r="H48" s="26">
        <v>-34256630</v>
      </c>
      <c r="I48" s="24">
        <v>-90337253</v>
      </c>
      <c r="J48" s="6">
        <v>-73764260</v>
      </c>
      <c r="K48" s="25">
        <v>-27632487</v>
      </c>
    </row>
    <row r="49" spans="1:11" ht="12.75">
      <c r="A49" s="22" t="s">
        <v>51</v>
      </c>
      <c r="B49" s="6">
        <f>+B75</f>
        <v>429446093.8598269</v>
      </c>
      <c r="C49" s="6">
        <f aca="true" t="shared" si="6" ref="C49:K49">+C75</f>
        <v>572360878.6797483</v>
      </c>
      <c r="D49" s="23">
        <f t="shared" si="6"/>
        <v>700864214.796699</v>
      </c>
      <c r="E49" s="24">
        <f t="shared" si="6"/>
        <v>109003949.85863726</v>
      </c>
      <c r="F49" s="6">
        <f t="shared" si="6"/>
        <v>92651325.51927696</v>
      </c>
      <c r="G49" s="25">
        <f t="shared" si="6"/>
        <v>92651325.51927696</v>
      </c>
      <c r="H49" s="26">
        <f t="shared" si="6"/>
        <v>1154863190.876155</v>
      </c>
      <c r="I49" s="24">
        <f t="shared" si="6"/>
        <v>4014769.795811866</v>
      </c>
      <c r="J49" s="6">
        <f t="shared" si="6"/>
        <v>4529286.177502561</v>
      </c>
      <c r="K49" s="25">
        <f t="shared" si="6"/>
        <v>4302399.318887986</v>
      </c>
    </row>
    <row r="50" spans="1:11" ht="12.75">
      <c r="A50" s="33" t="s">
        <v>52</v>
      </c>
      <c r="B50" s="7">
        <f>+B48-B49</f>
        <v>-425691539.8598269</v>
      </c>
      <c r="C50" s="7">
        <f aca="true" t="shared" si="7" ref="C50:K50">+C48-C49</f>
        <v>-571131535.6797483</v>
      </c>
      <c r="D50" s="69">
        <f t="shared" si="7"/>
        <v>-673726133.796699</v>
      </c>
      <c r="E50" s="70">
        <f t="shared" si="7"/>
        <v>62936038.14136274</v>
      </c>
      <c r="F50" s="7">
        <f t="shared" si="7"/>
        <v>-460496997.519277</v>
      </c>
      <c r="G50" s="71">
        <f t="shared" si="7"/>
        <v>-460496997.519277</v>
      </c>
      <c r="H50" s="72">
        <f t="shared" si="7"/>
        <v>-1189119820.876155</v>
      </c>
      <c r="I50" s="70">
        <f t="shared" si="7"/>
        <v>-94352022.79581186</v>
      </c>
      <c r="J50" s="7">
        <f t="shared" si="7"/>
        <v>-78293546.17750256</v>
      </c>
      <c r="K50" s="71">
        <f t="shared" si="7"/>
        <v>-31934886.318887986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1463834185</v>
      </c>
      <c r="C53" s="6">
        <v>1164904418</v>
      </c>
      <c r="D53" s="23">
        <v>1091802178</v>
      </c>
      <c r="E53" s="24">
        <v>0</v>
      </c>
      <c r="F53" s="6">
        <v>26000000</v>
      </c>
      <c r="G53" s="25">
        <v>26000000</v>
      </c>
      <c r="H53" s="26">
        <v>1132030416</v>
      </c>
      <c r="I53" s="24">
        <v>20050000</v>
      </c>
      <c r="J53" s="6">
        <v>19000000</v>
      </c>
      <c r="K53" s="25">
        <v>15000000</v>
      </c>
    </row>
    <row r="54" spans="1:11" ht="12.75">
      <c r="A54" s="22" t="s">
        <v>55</v>
      </c>
      <c r="B54" s="6">
        <v>86247588</v>
      </c>
      <c r="C54" s="6">
        <v>81468989</v>
      </c>
      <c r="D54" s="23">
        <v>0</v>
      </c>
      <c r="E54" s="24">
        <v>0</v>
      </c>
      <c r="F54" s="6">
        <v>94027000</v>
      </c>
      <c r="G54" s="25">
        <v>94027000</v>
      </c>
      <c r="H54" s="26">
        <v>0</v>
      </c>
      <c r="I54" s="24">
        <v>80000000</v>
      </c>
      <c r="J54" s="6">
        <v>80880000</v>
      </c>
      <c r="K54" s="25">
        <v>80074000</v>
      </c>
    </row>
    <row r="55" spans="1:11" ht="12.75">
      <c r="A55" s="22" t="s">
        <v>56</v>
      </c>
      <c r="B55" s="6">
        <v>15210037</v>
      </c>
      <c r="C55" s="6">
        <v>0</v>
      </c>
      <c r="D55" s="23">
        <v>29430284</v>
      </c>
      <c r="E55" s="24">
        <v>0</v>
      </c>
      <c r="F55" s="6">
        <v>78132300</v>
      </c>
      <c r="G55" s="25">
        <v>78132300</v>
      </c>
      <c r="H55" s="26">
        <v>90174844</v>
      </c>
      <c r="I55" s="24">
        <v>57401800</v>
      </c>
      <c r="J55" s="6">
        <v>88418850</v>
      </c>
      <c r="K55" s="25">
        <v>100736300</v>
      </c>
    </row>
    <row r="56" spans="1:11" ht="12.75">
      <c r="A56" s="22" t="s">
        <v>57</v>
      </c>
      <c r="B56" s="6">
        <v>44498487</v>
      </c>
      <c r="C56" s="6">
        <v>0</v>
      </c>
      <c r="D56" s="23">
        <v>13968732</v>
      </c>
      <c r="E56" s="24">
        <v>30258036</v>
      </c>
      <c r="F56" s="6">
        <v>31300004</v>
      </c>
      <c r="G56" s="25">
        <v>31300004</v>
      </c>
      <c r="H56" s="26">
        <v>14117224</v>
      </c>
      <c r="I56" s="24">
        <v>27291304</v>
      </c>
      <c r="J56" s="6">
        <v>22339776</v>
      </c>
      <c r="K56" s="25">
        <v>22915465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32158000</v>
      </c>
      <c r="F60" s="6">
        <v>32158000</v>
      </c>
      <c r="G60" s="25">
        <v>32158000</v>
      </c>
      <c r="H60" s="26">
        <v>0</v>
      </c>
      <c r="I60" s="24">
        <v>9426676</v>
      </c>
      <c r="J60" s="6">
        <v>10263935</v>
      </c>
      <c r="K60" s="25">
        <v>10330368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0.5645777367677572</v>
      </c>
      <c r="C70" s="5">
        <f aca="true" t="shared" si="8" ref="C70:K70">IF(ISERROR(C71/C72),0,(C71/C72))</f>
        <v>0.6289103707564975</v>
      </c>
      <c r="D70" s="5">
        <f t="shared" si="8"/>
        <v>1.0023850517494863</v>
      </c>
      <c r="E70" s="5">
        <f t="shared" si="8"/>
        <v>0.989512616233901</v>
      </c>
      <c r="F70" s="5">
        <f t="shared" si="8"/>
        <v>1.0067726908569978</v>
      </c>
      <c r="G70" s="5">
        <f t="shared" si="8"/>
        <v>1.0067726908569978</v>
      </c>
      <c r="H70" s="5">
        <f t="shared" si="8"/>
        <v>0.9014793449440758</v>
      </c>
      <c r="I70" s="5">
        <f t="shared" si="8"/>
        <v>1.005200249326957</v>
      </c>
      <c r="J70" s="5">
        <f t="shared" si="8"/>
        <v>1.005324437473961</v>
      </c>
      <c r="K70" s="5">
        <f t="shared" si="8"/>
        <v>1.0043417804024433</v>
      </c>
    </row>
    <row r="71" spans="1:11" ht="12.75" hidden="1">
      <c r="A71" s="2" t="s">
        <v>101</v>
      </c>
      <c r="B71" s="2">
        <f>+B83</f>
        <v>274419916</v>
      </c>
      <c r="C71" s="2">
        <f aca="true" t="shared" si="9" ref="C71:K71">+C83</f>
        <v>279767593</v>
      </c>
      <c r="D71" s="2">
        <f t="shared" si="9"/>
        <v>414716574</v>
      </c>
      <c r="E71" s="2">
        <f t="shared" si="9"/>
        <v>615179004</v>
      </c>
      <c r="F71" s="2">
        <f t="shared" si="9"/>
        <v>535741684</v>
      </c>
      <c r="G71" s="2">
        <f t="shared" si="9"/>
        <v>535741684</v>
      </c>
      <c r="H71" s="2">
        <f t="shared" si="9"/>
        <v>421522177</v>
      </c>
      <c r="I71" s="2">
        <f t="shared" si="9"/>
        <v>671518892</v>
      </c>
      <c r="J71" s="2">
        <f t="shared" si="9"/>
        <v>745736504</v>
      </c>
      <c r="K71" s="2">
        <f t="shared" si="9"/>
        <v>854809099</v>
      </c>
    </row>
    <row r="72" spans="1:11" ht="12.75" hidden="1">
      <c r="A72" s="2" t="s">
        <v>102</v>
      </c>
      <c r="B72" s="2">
        <f>+B77</f>
        <v>486062234</v>
      </c>
      <c r="C72" s="2">
        <f aca="true" t="shared" si="10" ref="C72:K72">+C77</f>
        <v>444844935</v>
      </c>
      <c r="D72" s="2">
        <f t="shared" si="10"/>
        <v>413729807</v>
      </c>
      <c r="E72" s="2">
        <f t="shared" si="10"/>
        <v>621699000</v>
      </c>
      <c r="F72" s="2">
        <f t="shared" si="10"/>
        <v>532137680</v>
      </c>
      <c r="G72" s="2">
        <f t="shared" si="10"/>
        <v>532137680</v>
      </c>
      <c r="H72" s="2">
        <f t="shared" si="10"/>
        <v>467589390</v>
      </c>
      <c r="I72" s="2">
        <f t="shared" si="10"/>
        <v>668044892</v>
      </c>
      <c r="J72" s="2">
        <f t="shared" si="10"/>
        <v>741786906</v>
      </c>
      <c r="K72" s="2">
        <f t="shared" si="10"/>
        <v>851113750</v>
      </c>
    </row>
    <row r="73" spans="1:11" ht="12.75" hidden="1">
      <c r="A73" s="2" t="s">
        <v>103</v>
      </c>
      <c r="B73" s="2">
        <f>+B74</f>
        <v>276915369.3333334</v>
      </c>
      <c r="C73" s="2">
        <f aca="true" t="shared" si="11" ref="C73:K73">+(C78+C80+C81+C82)-(B78+B80+B81+B82)</f>
        <v>75078057</v>
      </c>
      <c r="D73" s="2">
        <f t="shared" si="11"/>
        <v>327436918</v>
      </c>
      <c r="E73" s="2">
        <f t="shared" si="11"/>
        <v>-631228095</v>
      </c>
      <c r="F73" s="2">
        <f>+(F78+F80+F81+F82)-(D78+D80+D81+D82)</f>
        <v>-613096911</v>
      </c>
      <c r="G73" s="2">
        <f>+(G78+G80+G81+G82)-(D78+D80+D81+D82)</f>
        <v>-613096911</v>
      </c>
      <c r="H73" s="2">
        <f>+(H78+H80+H81+H82)-(D78+D80+D81+D82)</f>
        <v>242439559</v>
      </c>
      <c r="I73" s="2">
        <f>+(I78+I80+I81+I82)-(E78+E80+E81+E82)</f>
        <v>106165232</v>
      </c>
      <c r="J73" s="2">
        <f t="shared" si="11"/>
        <v>-511298</v>
      </c>
      <c r="K73" s="2">
        <f t="shared" si="11"/>
        <v>221498</v>
      </c>
    </row>
    <row r="74" spans="1:11" ht="12.75" hidden="1">
      <c r="A74" s="2" t="s">
        <v>104</v>
      </c>
      <c r="B74" s="2">
        <f>+TREND(C74:E74)</f>
        <v>276915369.3333334</v>
      </c>
      <c r="C74" s="2">
        <f>+C73</f>
        <v>75078057</v>
      </c>
      <c r="D74" s="2">
        <f aca="true" t="shared" si="12" ref="D74:K74">+D73</f>
        <v>327436918</v>
      </c>
      <c r="E74" s="2">
        <f t="shared" si="12"/>
        <v>-631228095</v>
      </c>
      <c r="F74" s="2">
        <f t="shared" si="12"/>
        <v>-613096911</v>
      </c>
      <c r="G74" s="2">
        <f t="shared" si="12"/>
        <v>-613096911</v>
      </c>
      <c r="H74" s="2">
        <f t="shared" si="12"/>
        <v>242439559</v>
      </c>
      <c r="I74" s="2">
        <f t="shared" si="12"/>
        <v>106165232</v>
      </c>
      <c r="J74" s="2">
        <f t="shared" si="12"/>
        <v>-511298</v>
      </c>
      <c r="K74" s="2">
        <f t="shared" si="12"/>
        <v>221498</v>
      </c>
    </row>
    <row r="75" spans="1:11" ht="12.75" hidden="1">
      <c r="A75" s="2" t="s">
        <v>105</v>
      </c>
      <c r="B75" s="2">
        <f>+B84-(((B80+B81+B78)*B70)-B79)</f>
        <v>429446093.8598269</v>
      </c>
      <c r="C75" s="2">
        <f aca="true" t="shared" si="13" ref="C75:K75">+C84-(((C80+C81+C78)*C70)-C79)</f>
        <v>572360878.6797483</v>
      </c>
      <c r="D75" s="2">
        <f t="shared" si="13"/>
        <v>700864214.796699</v>
      </c>
      <c r="E75" s="2">
        <f t="shared" si="13"/>
        <v>109003949.85863726</v>
      </c>
      <c r="F75" s="2">
        <f t="shared" si="13"/>
        <v>92651325.51927696</v>
      </c>
      <c r="G75" s="2">
        <f t="shared" si="13"/>
        <v>92651325.51927696</v>
      </c>
      <c r="H75" s="2">
        <f t="shared" si="13"/>
        <v>1154863190.876155</v>
      </c>
      <c r="I75" s="2">
        <f t="shared" si="13"/>
        <v>4014769.795811866</v>
      </c>
      <c r="J75" s="2">
        <f t="shared" si="13"/>
        <v>4529286.177502561</v>
      </c>
      <c r="K75" s="2">
        <f t="shared" si="13"/>
        <v>4302399.318887986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486062234</v>
      </c>
      <c r="C77" s="3">
        <v>444844935</v>
      </c>
      <c r="D77" s="3">
        <v>413729807</v>
      </c>
      <c r="E77" s="3">
        <v>621699000</v>
      </c>
      <c r="F77" s="3">
        <v>532137680</v>
      </c>
      <c r="G77" s="3">
        <v>532137680</v>
      </c>
      <c r="H77" s="3">
        <v>467589390</v>
      </c>
      <c r="I77" s="3">
        <v>668044892</v>
      </c>
      <c r="J77" s="3">
        <v>741786906</v>
      </c>
      <c r="K77" s="3">
        <v>851113750</v>
      </c>
    </row>
    <row r="78" spans="1:11" ht="13.5" hidden="1">
      <c r="A78" s="1" t="s">
        <v>67</v>
      </c>
      <c r="B78" s="3">
        <v>0</v>
      </c>
      <c r="C78" s="3">
        <v>21692150</v>
      </c>
      <c r="D78" s="3">
        <v>47355609</v>
      </c>
      <c r="E78" s="3">
        <v>0</v>
      </c>
      <c r="F78" s="3">
        <v>0</v>
      </c>
      <c r="G78" s="3">
        <v>0</v>
      </c>
      <c r="H78" s="3">
        <v>47355609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472801865</v>
      </c>
      <c r="C79" s="3">
        <v>694138017</v>
      </c>
      <c r="D79" s="3">
        <v>1223175854</v>
      </c>
      <c r="E79" s="3">
        <v>0</v>
      </c>
      <c r="F79" s="3">
        <v>0</v>
      </c>
      <c r="G79" s="3">
        <v>0</v>
      </c>
      <c r="H79" s="3">
        <v>1843150263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67736059</v>
      </c>
      <c r="C80" s="3">
        <v>151806847</v>
      </c>
      <c r="D80" s="3">
        <v>118281434</v>
      </c>
      <c r="E80" s="3">
        <v>-110159232</v>
      </c>
      <c r="F80" s="3">
        <v>-92028048</v>
      </c>
      <c r="G80" s="3">
        <v>-92028048</v>
      </c>
      <c r="H80" s="3">
        <v>272650689</v>
      </c>
      <c r="I80" s="3">
        <v>-3994000</v>
      </c>
      <c r="J80" s="3">
        <v>-4505298</v>
      </c>
      <c r="K80" s="3">
        <v>-4283800</v>
      </c>
    </row>
    <row r="81" spans="1:11" ht="13.5" hidden="1">
      <c r="A81" s="1" t="s">
        <v>70</v>
      </c>
      <c r="B81" s="3">
        <v>9057212</v>
      </c>
      <c r="C81" s="3">
        <v>20132948</v>
      </c>
      <c r="D81" s="3">
        <v>355431820</v>
      </c>
      <c r="E81" s="3">
        <v>0</v>
      </c>
      <c r="F81" s="3">
        <v>0</v>
      </c>
      <c r="G81" s="3">
        <v>0</v>
      </c>
      <c r="H81" s="3">
        <v>443502124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41760617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274419916</v>
      </c>
      <c r="C83" s="3">
        <v>279767593</v>
      </c>
      <c r="D83" s="3">
        <v>414716574</v>
      </c>
      <c r="E83" s="3">
        <v>615179004</v>
      </c>
      <c r="F83" s="3">
        <v>535741684</v>
      </c>
      <c r="G83" s="3">
        <v>535741684</v>
      </c>
      <c r="H83" s="3">
        <v>421522177</v>
      </c>
      <c r="I83" s="3">
        <v>671518892</v>
      </c>
      <c r="J83" s="3">
        <v>745736504</v>
      </c>
      <c r="K83" s="3">
        <v>854809099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13645484</v>
      </c>
      <c r="C5" s="6">
        <v>13724227</v>
      </c>
      <c r="D5" s="23">
        <v>0</v>
      </c>
      <c r="E5" s="24">
        <v>16768644</v>
      </c>
      <c r="F5" s="6">
        <v>16768644</v>
      </c>
      <c r="G5" s="25">
        <v>16768644</v>
      </c>
      <c r="H5" s="26">
        <v>16593228</v>
      </c>
      <c r="I5" s="24">
        <v>31206024</v>
      </c>
      <c r="J5" s="6">
        <v>32891148</v>
      </c>
      <c r="K5" s="25">
        <v>34667268</v>
      </c>
    </row>
    <row r="6" spans="1:11" ht="12.75">
      <c r="A6" s="22" t="s">
        <v>19</v>
      </c>
      <c r="B6" s="6">
        <v>76685478</v>
      </c>
      <c r="C6" s="6">
        <v>85115254</v>
      </c>
      <c r="D6" s="23">
        <v>0</v>
      </c>
      <c r="E6" s="24">
        <v>96143544</v>
      </c>
      <c r="F6" s="6">
        <v>96143544</v>
      </c>
      <c r="G6" s="25">
        <v>96143544</v>
      </c>
      <c r="H6" s="26">
        <v>102268498</v>
      </c>
      <c r="I6" s="24">
        <v>39296088</v>
      </c>
      <c r="J6" s="6">
        <v>41418084</v>
      </c>
      <c r="K6" s="25">
        <v>43654644</v>
      </c>
    </row>
    <row r="7" spans="1:11" ht="12.75">
      <c r="A7" s="22" t="s">
        <v>20</v>
      </c>
      <c r="B7" s="6">
        <v>1389611</v>
      </c>
      <c r="C7" s="6">
        <v>648697</v>
      </c>
      <c r="D7" s="23">
        <v>0</v>
      </c>
      <c r="E7" s="24">
        <v>1167792</v>
      </c>
      <c r="F7" s="6">
        <v>1167792</v>
      </c>
      <c r="G7" s="25">
        <v>1167792</v>
      </c>
      <c r="H7" s="26">
        <v>617298</v>
      </c>
      <c r="I7" s="24">
        <v>2166408</v>
      </c>
      <c r="J7" s="6">
        <v>2283396</v>
      </c>
      <c r="K7" s="25">
        <v>2406696</v>
      </c>
    </row>
    <row r="8" spans="1:11" ht="12.75">
      <c r="A8" s="22" t="s">
        <v>21</v>
      </c>
      <c r="B8" s="6">
        <v>56678000</v>
      </c>
      <c r="C8" s="6">
        <v>57675262</v>
      </c>
      <c r="D8" s="23">
        <v>0</v>
      </c>
      <c r="E8" s="24">
        <v>68910852</v>
      </c>
      <c r="F8" s="6">
        <v>68910852</v>
      </c>
      <c r="G8" s="25">
        <v>68910852</v>
      </c>
      <c r="H8" s="26">
        <v>62219000</v>
      </c>
      <c r="I8" s="24">
        <v>77532504</v>
      </c>
      <c r="J8" s="6">
        <v>81719256</v>
      </c>
      <c r="K8" s="25">
        <v>86132100</v>
      </c>
    </row>
    <row r="9" spans="1:11" ht="12.75">
      <c r="A9" s="22" t="s">
        <v>22</v>
      </c>
      <c r="B9" s="6">
        <v>25915021</v>
      </c>
      <c r="C9" s="6">
        <v>21166405</v>
      </c>
      <c r="D9" s="23">
        <v>0</v>
      </c>
      <c r="E9" s="24">
        <v>30802584</v>
      </c>
      <c r="F9" s="6">
        <v>30802584</v>
      </c>
      <c r="G9" s="25">
        <v>30802584</v>
      </c>
      <c r="H9" s="26">
        <v>31905745</v>
      </c>
      <c r="I9" s="24">
        <v>24132924</v>
      </c>
      <c r="J9" s="6">
        <v>25436100</v>
      </c>
      <c r="K9" s="25">
        <v>26809632</v>
      </c>
    </row>
    <row r="10" spans="1:11" ht="20.25">
      <c r="A10" s="27" t="s">
        <v>95</v>
      </c>
      <c r="B10" s="28">
        <f>SUM(B5:B9)</f>
        <v>174313594</v>
      </c>
      <c r="C10" s="29">
        <f aca="true" t="shared" si="0" ref="C10:K10">SUM(C5:C9)</f>
        <v>178329845</v>
      </c>
      <c r="D10" s="30">
        <f t="shared" si="0"/>
        <v>0</v>
      </c>
      <c r="E10" s="28">
        <f t="shared" si="0"/>
        <v>213793416</v>
      </c>
      <c r="F10" s="29">
        <f t="shared" si="0"/>
        <v>213793416</v>
      </c>
      <c r="G10" s="31">
        <f t="shared" si="0"/>
        <v>213793416</v>
      </c>
      <c r="H10" s="32">
        <f t="shared" si="0"/>
        <v>213603769</v>
      </c>
      <c r="I10" s="28">
        <f t="shared" si="0"/>
        <v>174333948</v>
      </c>
      <c r="J10" s="29">
        <f t="shared" si="0"/>
        <v>183747984</v>
      </c>
      <c r="K10" s="31">
        <f t="shared" si="0"/>
        <v>193670340</v>
      </c>
    </row>
    <row r="11" spans="1:11" ht="12.75">
      <c r="A11" s="22" t="s">
        <v>23</v>
      </c>
      <c r="B11" s="6">
        <v>50691457</v>
      </c>
      <c r="C11" s="6">
        <v>50410801</v>
      </c>
      <c r="D11" s="23">
        <v>0</v>
      </c>
      <c r="E11" s="24">
        <v>478464</v>
      </c>
      <c r="F11" s="6">
        <v>478464</v>
      </c>
      <c r="G11" s="25">
        <v>478464</v>
      </c>
      <c r="H11" s="26">
        <v>55755507</v>
      </c>
      <c r="I11" s="24">
        <v>51048384</v>
      </c>
      <c r="J11" s="6">
        <v>53805024</v>
      </c>
      <c r="K11" s="25">
        <v>56710440</v>
      </c>
    </row>
    <row r="12" spans="1:11" ht="12.75">
      <c r="A12" s="22" t="s">
        <v>24</v>
      </c>
      <c r="B12" s="6">
        <v>4959312</v>
      </c>
      <c r="C12" s="6">
        <v>5103823</v>
      </c>
      <c r="D12" s="23">
        <v>0</v>
      </c>
      <c r="E12" s="24">
        <v>20280</v>
      </c>
      <c r="F12" s="6">
        <v>20280</v>
      </c>
      <c r="G12" s="25">
        <v>20280</v>
      </c>
      <c r="H12" s="26">
        <v>5826314</v>
      </c>
      <c r="I12" s="24">
        <v>5907744</v>
      </c>
      <c r="J12" s="6">
        <v>6226776</v>
      </c>
      <c r="K12" s="25">
        <v>6563016</v>
      </c>
    </row>
    <row r="13" spans="1:11" ht="12.75">
      <c r="A13" s="22" t="s">
        <v>96</v>
      </c>
      <c r="B13" s="6">
        <v>18310835</v>
      </c>
      <c r="C13" s="6">
        <v>19558704</v>
      </c>
      <c r="D13" s="23">
        <v>0</v>
      </c>
      <c r="E13" s="24">
        <v>60</v>
      </c>
      <c r="F13" s="6">
        <v>60</v>
      </c>
      <c r="G13" s="25">
        <v>60</v>
      </c>
      <c r="H13" s="26">
        <v>26263981</v>
      </c>
      <c r="I13" s="24">
        <v>18972000</v>
      </c>
      <c r="J13" s="6">
        <v>19996488</v>
      </c>
      <c r="K13" s="25">
        <v>21076296</v>
      </c>
    </row>
    <row r="14" spans="1:11" ht="12.75">
      <c r="A14" s="22" t="s">
        <v>25</v>
      </c>
      <c r="B14" s="6">
        <v>395393</v>
      </c>
      <c r="C14" s="6">
        <v>1910179</v>
      </c>
      <c r="D14" s="23">
        <v>0</v>
      </c>
      <c r="E14" s="24">
        <v>0</v>
      </c>
      <c r="F14" s="6">
        <v>0</v>
      </c>
      <c r="G14" s="25">
        <v>0</v>
      </c>
      <c r="H14" s="26">
        <v>7368009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43356775</v>
      </c>
      <c r="C15" s="6">
        <v>55334943</v>
      </c>
      <c r="D15" s="23">
        <v>0</v>
      </c>
      <c r="E15" s="24">
        <v>98628</v>
      </c>
      <c r="F15" s="6">
        <v>298628</v>
      </c>
      <c r="G15" s="25">
        <v>298628</v>
      </c>
      <c r="H15" s="26">
        <v>74745213</v>
      </c>
      <c r="I15" s="24">
        <v>13886460</v>
      </c>
      <c r="J15" s="6">
        <v>14636328</v>
      </c>
      <c r="K15" s="25">
        <v>15426672</v>
      </c>
    </row>
    <row r="16" spans="1:11" ht="12.75">
      <c r="A16" s="22" t="s">
        <v>21</v>
      </c>
      <c r="B16" s="6">
        <v>3163334</v>
      </c>
      <c r="C16" s="6">
        <v>3384303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103758082</v>
      </c>
      <c r="C17" s="6">
        <v>74120235</v>
      </c>
      <c r="D17" s="23">
        <v>0</v>
      </c>
      <c r="E17" s="24">
        <v>2794440</v>
      </c>
      <c r="F17" s="6">
        <v>2594440</v>
      </c>
      <c r="G17" s="25">
        <v>2594440</v>
      </c>
      <c r="H17" s="26">
        <v>108473603</v>
      </c>
      <c r="I17" s="24">
        <v>56343780</v>
      </c>
      <c r="J17" s="6">
        <v>59386308</v>
      </c>
      <c r="K17" s="25">
        <v>62593212</v>
      </c>
    </row>
    <row r="18" spans="1:11" ht="12.75">
      <c r="A18" s="33" t="s">
        <v>28</v>
      </c>
      <c r="B18" s="34">
        <f>SUM(B11:B17)</f>
        <v>224635188</v>
      </c>
      <c r="C18" s="35">
        <f aca="true" t="shared" si="1" ref="C18:K18">SUM(C11:C17)</f>
        <v>209822988</v>
      </c>
      <c r="D18" s="36">
        <f t="shared" si="1"/>
        <v>0</v>
      </c>
      <c r="E18" s="34">
        <f t="shared" si="1"/>
        <v>3391872</v>
      </c>
      <c r="F18" s="35">
        <f t="shared" si="1"/>
        <v>3391872</v>
      </c>
      <c r="G18" s="37">
        <f t="shared" si="1"/>
        <v>3391872</v>
      </c>
      <c r="H18" s="38">
        <f t="shared" si="1"/>
        <v>278432627</v>
      </c>
      <c r="I18" s="34">
        <f t="shared" si="1"/>
        <v>146158368</v>
      </c>
      <c r="J18" s="35">
        <f t="shared" si="1"/>
        <v>154050924</v>
      </c>
      <c r="K18" s="37">
        <f t="shared" si="1"/>
        <v>162369636</v>
      </c>
    </row>
    <row r="19" spans="1:11" ht="12.75">
      <c r="A19" s="33" t="s">
        <v>29</v>
      </c>
      <c r="B19" s="39">
        <f>+B10-B18</f>
        <v>-50321594</v>
      </c>
      <c r="C19" s="40">
        <f aca="true" t="shared" si="2" ref="C19:K19">+C10-C18</f>
        <v>-31493143</v>
      </c>
      <c r="D19" s="41">
        <f t="shared" si="2"/>
        <v>0</v>
      </c>
      <c r="E19" s="39">
        <f t="shared" si="2"/>
        <v>210401544</v>
      </c>
      <c r="F19" s="40">
        <f t="shared" si="2"/>
        <v>210401544</v>
      </c>
      <c r="G19" s="42">
        <f t="shared" si="2"/>
        <v>210401544</v>
      </c>
      <c r="H19" s="43">
        <f t="shared" si="2"/>
        <v>-64828858</v>
      </c>
      <c r="I19" s="39">
        <f t="shared" si="2"/>
        <v>28175580</v>
      </c>
      <c r="J19" s="40">
        <f t="shared" si="2"/>
        <v>29697060</v>
      </c>
      <c r="K19" s="42">
        <f t="shared" si="2"/>
        <v>31300704</v>
      </c>
    </row>
    <row r="20" spans="1:11" ht="20.25">
      <c r="A20" s="44" t="s">
        <v>30</v>
      </c>
      <c r="B20" s="45">
        <v>24746896</v>
      </c>
      <c r="C20" s="46">
        <v>37846869</v>
      </c>
      <c r="D20" s="47">
        <v>0</v>
      </c>
      <c r="E20" s="45">
        <v>33951696</v>
      </c>
      <c r="F20" s="46">
        <v>33951696</v>
      </c>
      <c r="G20" s="48">
        <v>33951696</v>
      </c>
      <c r="H20" s="49">
        <v>47386613</v>
      </c>
      <c r="I20" s="45">
        <v>18840456</v>
      </c>
      <c r="J20" s="46">
        <v>19857840</v>
      </c>
      <c r="K20" s="48">
        <v>20930160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1043490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-25574698</v>
      </c>
      <c r="C22" s="57">
        <f aca="true" t="shared" si="3" ref="C22:K22">SUM(C19:C21)</f>
        <v>6353726</v>
      </c>
      <c r="D22" s="58">
        <f t="shared" si="3"/>
        <v>0</v>
      </c>
      <c r="E22" s="56">
        <f t="shared" si="3"/>
        <v>244353240</v>
      </c>
      <c r="F22" s="57">
        <f t="shared" si="3"/>
        <v>244353240</v>
      </c>
      <c r="G22" s="59">
        <f t="shared" si="3"/>
        <v>244353240</v>
      </c>
      <c r="H22" s="60">
        <f t="shared" si="3"/>
        <v>-16398755</v>
      </c>
      <c r="I22" s="56">
        <f t="shared" si="3"/>
        <v>47016036</v>
      </c>
      <c r="J22" s="57">
        <f t="shared" si="3"/>
        <v>49554900</v>
      </c>
      <c r="K22" s="59">
        <f t="shared" si="3"/>
        <v>52230864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-25574698</v>
      </c>
      <c r="C24" s="40">
        <f aca="true" t="shared" si="4" ref="C24:K24">SUM(C22:C23)</f>
        <v>6353726</v>
      </c>
      <c r="D24" s="41">
        <f t="shared" si="4"/>
        <v>0</v>
      </c>
      <c r="E24" s="39">
        <f t="shared" si="4"/>
        <v>244353240</v>
      </c>
      <c r="F24" s="40">
        <f t="shared" si="4"/>
        <v>244353240</v>
      </c>
      <c r="G24" s="42">
        <f t="shared" si="4"/>
        <v>244353240</v>
      </c>
      <c r="H24" s="43">
        <f t="shared" si="4"/>
        <v>-16398755</v>
      </c>
      <c r="I24" s="39">
        <f t="shared" si="4"/>
        <v>47016036</v>
      </c>
      <c r="J24" s="40">
        <f t="shared" si="4"/>
        <v>49554900</v>
      </c>
      <c r="K24" s="42">
        <f t="shared" si="4"/>
        <v>52230864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63625832</v>
      </c>
      <c r="C27" s="7">
        <v>37846869</v>
      </c>
      <c r="D27" s="69">
        <v>0</v>
      </c>
      <c r="E27" s="70">
        <v>15000000</v>
      </c>
      <c r="F27" s="7">
        <v>15000000</v>
      </c>
      <c r="G27" s="71">
        <v>15000000</v>
      </c>
      <c r="H27" s="72">
        <v>47390125</v>
      </c>
      <c r="I27" s="70">
        <v>135875196</v>
      </c>
      <c r="J27" s="7">
        <v>113667492</v>
      </c>
      <c r="K27" s="71">
        <v>119807496</v>
      </c>
    </row>
    <row r="28" spans="1:11" ht="12.75">
      <c r="A28" s="73" t="s">
        <v>34</v>
      </c>
      <c r="B28" s="6">
        <v>63625832</v>
      </c>
      <c r="C28" s="6">
        <v>37846869</v>
      </c>
      <c r="D28" s="23">
        <v>0</v>
      </c>
      <c r="E28" s="24">
        <v>15000000</v>
      </c>
      <c r="F28" s="6">
        <v>15000000</v>
      </c>
      <c r="G28" s="25">
        <v>15000000</v>
      </c>
      <c r="H28" s="26">
        <v>60701555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63625832</v>
      </c>
      <c r="C32" s="7">
        <f aca="true" t="shared" si="5" ref="C32:K32">SUM(C28:C31)</f>
        <v>37846869</v>
      </c>
      <c r="D32" s="69">
        <f t="shared" si="5"/>
        <v>0</v>
      </c>
      <c r="E32" s="70">
        <f t="shared" si="5"/>
        <v>15000000</v>
      </c>
      <c r="F32" s="7">
        <f t="shared" si="5"/>
        <v>15000000</v>
      </c>
      <c r="G32" s="71">
        <f t="shared" si="5"/>
        <v>15000000</v>
      </c>
      <c r="H32" s="72">
        <f t="shared" si="5"/>
        <v>60701555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37948570</v>
      </c>
      <c r="C35" s="6">
        <v>12268548</v>
      </c>
      <c r="D35" s="23">
        <v>0</v>
      </c>
      <c r="E35" s="24">
        <v>229392672</v>
      </c>
      <c r="F35" s="6">
        <v>229392672</v>
      </c>
      <c r="G35" s="25">
        <v>229392672</v>
      </c>
      <c r="H35" s="26">
        <v>68457990</v>
      </c>
      <c r="I35" s="24">
        <v>-79363932</v>
      </c>
      <c r="J35" s="6">
        <v>-54104628</v>
      </c>
      <c r="K35" s="25">
        <v>-57028236</v>
      </c>
    </row>
    <row r="36" spans="1:11" ht="12.75">
      <c r="A36" s="22" t="s">
        <v>40</v>
      </c>
      <c r="B36" s="6">
        <v>433884414</v>
      </c>
      <c r="C36" s="6">
        <v>466770899</v>
      </c>
      <c r="D36" s="23">
        <v>0</v>
      </c>
      <c r="E36" s="24">
        <v>15000000</v>
      </c>
      <c r="F36" s="6">
        <v>15000000</v>
      </c>
      <c r="G36" s="25">
        <v>15000000</v>
      </c>
      <c r="H36" s="26">
        <v>548625790</v>
      </c>
      <c r="I36" s="24">
        <v>135875196</v>
      </c>
      <c r="J36" s="6">
        <v>113667492</v>
      </c>
      <c r="K36" s="25">
        <v>119807496</v>
      </c>
    </row>
    <row r="37" spans="1:11" ht="12.75">
      <c r="A37" s="22" t="s">
        <v>41</v>
      </c>
      <c r="B37" s="6">
        <v>127777617</v>
      </c>
      <c r="C37" s="6">
        <v>116626376</v>
      </c>
      <c r="D37" s="23">
        <v>0</v>
      </c>
      <c r="E37" s="24">
        <v>39432</v>
      </c>
      <c r="F37" s="6">
        <v>39432</v>
      </c>
      <c r="G37" s="25">
        <v>39432</v>
      </c>
      <c r="H37" s="26">
        <v>242264359</v>
      </c>
      <c r="I37" s="24">
        <v>9495228</v>
      </c>
      <c r="J37" s="6">
        <v>10007964</v>
      </c>
      <c r="K37" s="25">
        <v>10548396</v>
      </c>
    </row>
    <row r="38" spans="1:11" ht="12.75">
      <c r="A38" s="22" t="s">
        <v>42</v>
      </c>
      <c r="B38" s="6">
        <v>30731352</v>
      </c>
      <c r="C38" s="6">
        <v>42735334</v>
      </c>
      <c r="D38" s="23">
        <v>0</v>
      </c>
      <c r="E38" s="24">
        <v>0</v>
      </c>
      <c r="F38" s="6">
        <v>0</v>
      </c>
      <c r="G38" s="25">
        <v>0</v>
      </c>
      <c r="H38" s="26">
        <v>14760193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313324015</v>
      </c>
      <c r="C39" s="6">
        <v>319677737</v>
      </c>
      <c r="D39" s="23">
        <v>0</v>
      </c>
      <c r="E39" s="24">
        <v>0</v>
      </c>
      <c r="F39" s="6">
        <v>0</v>
      </c>
      <c r="G39" s="25">
        <v>0</v>
      </c>
      <c r="H39" s="26">
        <v>376457983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19582634</v>
      </c>
      <c r="C42" s="6">
        <v>25119958</v>
      </c>
      <c r="D42" s="23">
        <v>0</v>
      </c>
      <c r="E42" s="24">
        <v>244415340</v>
      </c>
      <c r="F42" s="6">
        <v>244415340</v>
      </c>
      <c r="G42" s="25">
        <v>244415340</v>
      </c>
      <c r="H42" s="26">
        <v>38901483</v>
      </c>
      <c r="I42" s="24">
        <v>89942112</v>
      </c>
      <c r="J42" s="6">
        <v>94798980</v>
      </c>
      <c r="K42" s="25">
        <v>99918132</v>
      </c>
    </row>
    <row r="43" spans="1:11" ht="12.75">
      <c r="A43" s="22" t="s">
        <v>46</v>
      </c>
      <c r="B43" s="6">
        <v>-20810203</v>
      </c>
      <c r="C43" s="6">
        <v>-48599071</v>
      </c>
      <c r="D43" s="23">
        <v>0</v>
      </c>
      <c r="E43" s="24">
        <v>-15000000</v>
      </c>
      <c r="F43" s="6">
        <v>-15000000</v>
      </c>
      <c r="G43" s="25">
        <v>-15000000</v>
      </c>
      <c r="H43" s="26">
        <v>-64317699</v>
      </c>
      <c r="I43" s="24">
        <v>-135875196</v>
      </c>
      <c r="J43" s="6">
        <v>-113667492</v>
      </c>
      <c r="K43" s="25">
        <v>-119807496</v>
      </c>
    </row>
    <row r="44" spans="1:11" ht="12.7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1527948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23624566</v>
      </c>
      <c r="C45" s="7">
        <v>145446</v>
      </c>
      <c r="D45" s="69">
        <v>0</v>
      </c>
      <c r="E45" s="70">
        <v>229415340</v>
      </c>
      <c r="F45" s="7">
        <v>229415340</v>
      </c>
      <c r="G45" s="71">
        <v>229415340</v>
      </c>
      <c r="H45" s="72">
        <v>-19239900</v>
      </c>
      <c r="I45" s="70">
        <v>-45933084</v>
      </c>
      <c r="J45" s="7">
        <v>-18868512</v>
      </c>
      <c r="K45" s="71">
        <v>-19889364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23624559</v>
      </c>
      <c r="C48" s="6">
        <v>145446</v>
      </c>
      <c r="D48" s="23">
        <v>0</v>
      </c>
      <c r="E48" s="24">
        <v>229454712</v>
      </c>
      <c r="F48" s="6">
        <v>229454712</v>
      </c>
      <c r="G48" s="25">
        <v>229454712</v>
      </c>
      <c r="H48" s="26">
        <v>2662124</v>
      </c>
      <c r="I48" s="24">
        <v>-61860336</v>
      </c>
      <c r="J48" s="6">
        <v>-35655840</v>
      </c>
      <c r="K48" s="25">
        <v>-37583208</v>
      </c>
    </row>
    <row r="49" spans="1:11" ht="12.75">
      <c r="A49" s="22" t="s">
        <v>51</v>
      </c>
      <c r="B49" s="6">
        <f>+B75</f>
        <v>95745143.7034905</v>
      </c>
      <c r="C49" s="6">
        <f aca="true" t="shared" si="6" ref="C49:K49">+C75</f>
        <v>86910657.48779747</v>
      </c>
      <c r="D49" s="23">
        <f t="shared" si="6"/>
        <v>0</v>
      </c>
      <c r="E49" s="24">
        <f t="shared" si="6"/>
        <v>101477.17520154238</v>
      </c>
      <c r="F49" s="6">
        <f t="shared" si="6"/>
        <v>101477.17520154238</v>
      </c>
      <c r="G49" s="25">
        <f t="shared" si="6"/>
        <v>101477.17520154238</v>
      </c>
      <c r="H49" s="26">
        <f t="shared" si="6"/>
        <v>152093599.6151975</v>
      </c>
      <c r="I49" s="24">
        <f t="shared" si="6"/>
        <v>9605703.044604236</v>
      </c>
      <c r="J49" s="6">
        <f t="shared" si="6"/>
        <v>10124404.721722813</v>
      </c>
      <c r="K49" s="25">
        <f t="shared" si="6"/>
        <v>10671124.520824304</v>
      </c>
    </row>
    <row r="50" spans="1:11" ht="12.75">
      <c r="A50" s="33" t="s">
        <v>52</v>
      </c>
      <c r="B50" s="7">
        <f>+B48-B49</f>
        <v>-72120584.7034905</v>
      </c>
      <c r="C50" s="7">
        <f aca="true" t="shared" si="7" ref="C50:K50">+C48-C49</f>
        <v>-86765211.48779747</v>
      </c>
      <c r="D50" s="69">
        <f t="shared" si="7"/>
        <v>0</v>
      </c>
      <c r="E50" s="70">
        <f t="shared" si="7"/>
        <v>229353234.82479846</v>
      </c>
      <c r="F50" s="7">
        <f t="shared" si="7"/>
        <v>229353234.82479846</v>
      </c>
      <c r="G50" s="71">
        <f t="shared" si="7"/>
        <v>229353234.82479846</v>
      </c>
      <c r="H50" s="72">
        <f t="shared" si="7"/>
        <v>-149431475.6151975</v>
      </c>
      <c r="I50" s="70">
        <f t="shared" si="7"/>
        <v>-71466039.04460424</v>
      </c>
      <c r="J50" s="7">
        <f t="shared" si="7"/>
        <v>-45780244.72172281</v>
      </c>
      <c r="K50" s="71">
        <f t="shared" si="7"/>
        <v>-48254332.520824306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366963751</v>
      </c>
      <c r="C53" s="6">
        <v>436665143</v>
      </c>
      <c r="D53" s="23">
        <v>0</v>
      </c>
      <c r="E53" s="24">
        <v>0</v>
      </c>
      <c r="F53" s="6">
        <v>0</v>
      </c>
      <c r="G53" s="25">
        <v>0</v>
      </c>
      <c r="H53" s="26">
        <v>477155659</v>
      </c>
      <c r="I53" s="24">
        <v>145875192</v>
      </c>
      <c r="J53" s="6">
        <v>128667492</v>
      </c>
      <c r="K53" s="25">
        <v>129807492</v>
      </c>
    </row>
    <row r="54" spans="1:11" ht="12.75">
      <c r="A54" s="22" t="s">
        <v>55</v>
      </c>
      <c r="B54" s="6">
        <v>18310835</v>
      </c>
      <c r="C54" s="6">
        <v>19558704</v>
      </c>
      <c r="D54" s="23">
        <v>0</v>
      </c>
      <c r="E54" s="24">
        <v>60</v>
      </c>
      <c r="F54" s="6">
        <v>60</v>
      </c>
      <c r="G54" s="25">
        <v>60</v>
      </c>
      <c r="H54" s="26">
        <v>25905378</v>
      </c>
      <c r="I54" s="24">
        <v>18972000</v>
      </c>
      <c r="J54" s="6">
        <v>19996488</v>
      </c>
      <c r="K54" s="25">
        <v>21076296</v>
      </c>
    </row>
    <row r="55" spans="1:11" ht="12.75">
      <c r="A55" s="22" t="s">
        <v>56</v>
      </c>
      <c r="B55" s="6">
        <v>4482832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-5125311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0</v>
      </c>
      <c r="E56" s="24">
        <v>2552112</v>
      </c>
      <c r="F56" s="6">
        <v>2352112</v>
      </c>
      <c r="G56" s="25">
        <v>2352112</v>
      </c>
      <c r="H56" s="26">
        <v>18368358</v>
      </c>
      <c r="I56" s="24">
        <v>20820</v>
      </c>
      <c r="J56" s="6">
        <v>21948</v>
      </c>
      <c r="K56" s="25">
        <v>23124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-1500000</v>
      </c>
      <c r="J60" s="6">
        <v>-1581000</v>
      </c>
      <c r="K60" s="25">
        <v>-1666374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0.6910926783822976</v>
      </c>
      <c r="C70" s="5">
        <f aca="true" t="shared" si="8" ref="C70:K70">IF(ISERROR(C71/C72),0,(C71/C72))</f>
        <v>0.6638590914633269</v>
      </c>
      <c r="D70" s="5">
        <f t="shared" si="8"/>
        <v>0</v>
      </c>
      <c r="E70" s="5">
        <f t="shared" si="8"/>
        <v>1.0000834171750868</v>
      </c>
      <c r="F70" s="5">
        <f t="shared" si="8"/>
        <v>1.0000834171750868</v>
      </c>
      <c r="G70" s="5">
        <f t="shared" si="8"/>
        <v>1.0000834171750868</v>
      </c>
      <c r="H70" s="5">
        <f t="shared" si="8"/>
        <v>0.7693866273641812</v>
      </c>
      <c r="I70" s="5">
        <f t="shared" si="8"/>
        <v>0.006311562755689581</v>
      </c>
      <c r="J70" s="5">
        <f t="shared" si="8"/>
        <v>0.006311564842243983</v>
      </c>
      <c r="K70" s="5">
        <f t="shared" si="8"/>
        <v>0.006311563080511047</v>
      </c>
    </row>
    <row r="71" spans="1:11" ht="12.75" hidden="1">
      <c r="A71" s="2" t="s">
        <v>101</v>
      </c>
      <c r="B71" s="2">
        <f>+B83</f>
        <v>66586443</v>
      </c>
      <c r="C71" s="2">
        <f aca="true" t="shared" si="9" ref="C71:K71">+C83</f>
        <v>67413883</v>
      </c>
      <c r="D71" s="2">
        <f t="shared" si="9"/>
        <v>0</v>
      </c>
      <c r="E71" s="2">
        <f t="shared" si="9"/>
        <v>120129168</v>
      </c>
      <c r="F71" s="2">
        <f t="shared" si="9"/>
        <v>120129168</v>
      </c>
      <c r="G71" s="2">
        <f t="shared" si="9"/>
        <v>120129168</v>
      </c>
      <c r="H71" s="2">
        <f t="shared" si="9"/>
        <v>96510349</v>
      </c>
      <c r="I71" s="2">
        <f t="shared" si="9"/>
        <v>477552</v>
      </c>
      <c r="J71" s="2">
        <f t="shared" si="9"/>
        <v>503340</v>
      </c>
      <c r="K71" s="2">
        <f t="shared" si="9"/>
        <v>530520</v>
      </c>
    </row>
    <row r="72" spans="1:11" ht="12.75" hidden="1">
      <c r="A72" s="2" t="s">
        <v>102</v>
      </c>
      <c r="B72" s="2">
        <f>+B77</f>
        <v>96349513</v>
      </c>
      <c r="C72" s="2">
        <f aca="true" t="shared" si="10" ref="C72:K72">+C77</f>
        <v>101548482</v>
      </c>
      <c r="D72" s="2">
        <f t="shared" si="10"/>
        <v>0</v>
      </c>
      <c r="E72" s="2">
        <f t="shared" si="10"/>
        <v>120119148</v>
      </c>
      <c r="F72" s="2">
        <f t="shared" si="10"/>
        <v>120119148</v>
      </c>
      <c r="G72" s="2">
        <f t="shared" si="10"/>
        <v>120119148</v>
      </c>
      <c r="H72" s="2">
        <f t="shared" si="10"/>
        <v>125438038</v>
      </c>
      <c r="I72" s="2">
        <f t="shared" si="10"/>
        <v>75663036</v>
      </c>
      <c r="J72" s="2">
        <f t="shared" si="10"/>
        <v>79748844</v>
      </c>
      <c r="K72" s="2">
        <f t="shared" si="10"/>
        <v>84055248</v>
      </c>
    </row>
    <row r="73" spans="1:11" ht="12.75" hidden="1">
      <c r="A73" s="2" t="s">
        <v>103</v>
      </c>
      <c r="B73" s="2">
        <f>+B74</f>
        <v>-5649705</v>
      </c>
      <c r="C73" s="2">
        <f aca="true" t="shared" si="11" ref="C73:K73">+(C78+C80+C81+C82)-(B78+B80+B81+B82)</f>
        <v>-1954738</v>
      </c>
      <c r="D73" s="2">
        <f t="shared" si="11"/>
        <v>-12093290</v>
      </c>
      <c r="E73" s="2">
        <f t="shared" si="11"/>
        <v>-62040</v>
      </c>
      <c r="F73" s="2">
        <f>+(F78+F80+F81+F82)-(D78+D80+D81+D82)</f>
        <v>-62040</v>
      </c>
      <c r="G73" s="2">
        <f>+(G78+G80+G81+G82)-(D78+D80+D81+D82)</f>
        <v>-62040</v>
      </c>
      <c r="H73" s="2">
        <f>+(H78+H80+H81+H82)-(D78+D80+D81+D82)</f>
        <v>72937139</v>
      </c>
      <c r="I73" s="2">
        <f>+(I78+I80+I81+I82)-(E78+E80+E81+E82)</f>
        <v>-17441556</v>
      </c>
      <c r="J73" s="2">
        <f t="shared" si="11"/>
        <v>-945192</v>
      </c>
      <c r="K73" s="2">
        <f t="shared" si="11"/>
        <v>-996240</v>
      </c>
    </row>
    <row r="74" spans="1:11" ht="12.75" hidden="1">
      <c r="A74" s="2" t="s">
        <v>104</v>
      </c>
      <c r="B74" s="2">
        <f>+TREND(C74:E74)</f>
        <v>-5649705</v>
      </c>
      <c r="C74" s="2">
        <f>+C73</f>
        <v>-1954738</v>
      </c>
      <c r="D74" s="2">
        <f aca="true" t="shared" si="12" ref="D74:K74">+D73</f>
        <v>-12093290</v>
      </c>
      <c r="E74" s="2">
        <f t="shared" si="12"/>
        <v>-62040</v>
      </c>
      <c r="F74" s="2">
        <f t="shared" si="12"/>
        <v>-62040</v>
      </c>
      <c r="G74" s="2">
        <f t="shared" si="12"/>
        <v>-62040</v>
      </c>
      <c r="H74" s="2">
        <f t="shared" si="12"/>
        <v>72937139</v>
      </c>
      <c r="I74" s="2">
        <f t="shared" si="12"/>
        <v>-17441556</v>
      </c>
      <c r="J74" s="2">
        <f t="shared" si="12"/>
        <v>-945192</v>
      </c>
      <c r="K74" s="2">
        <f t="shared" si="12"/>
        <v>-996240</v>
      </c>
    </row>
    <row r="75" spans="1:11" ht="12.75" hidden="1">
      <c r="A75" s="2" t="s">
        <v>105</v>
      </c>
      <c r="B75" s="2">
        <f>+B84-(((B80+B81+B78)*B70)-B79)</f>
        <v>95745143.7034905</v>
      </c>
      <c r="C75" s="2">
        <f aca="true" t="shared" si="13" ref="C75:K75">+C84-(((C80+C81+C78)*C70)-C79)</f>
        <v>86910657.48779747</v>
      </c>
      <c r="D75" s="2">
        <f t="shared" si="13"/>
        <v>0</v>
      </c>
      <c r="E75" s="2">
        <f t="shared" si="13"/>
        <v>101477.17520154238</v>
      </c>
      <c r="F75" s="2">
        <f t="shared" si="13"/>
        <v>101477.17520154238</v>
      </c>
      <c r="G75" s="2">
        <f t="shared" si="13"/>
        <v>101477.17520154238</v>
      </c>
      <c r="H75" s="2">
        <f t="shared" si="13"/>
        <v>152093599.6151975</v>
      </c>
      <c r="I75" s="2">
        <f t="shared" si="13"/>
        <v>9605703.044604236</v>
      </c>
      <c r="J75" s="2">
        <f t="shared" si="13"/>
        <v>10124404.721722813</v>
      </c>
      <c r="K75" s="2">
        <f t="shared" si="13"/>
        <v>10671124.520824304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96349513</v>
      </c>
      <c r="C77" s="3">
        <v>101548482</v>
      </c>
      <c r="D77" s="3">
        <v>0</v>
      </c>
      <c r="E77" s="3">
        <v>120119148</v>
      </c>
      <c r="F77" s="3">
        <v>120119148</v>
      </c>
      <c r="G77" s="3">
        <v>120119148</v>
      </c>
      <c r="H77" s="3">
        <v>125438038</v>
      </c>
      <c r="I77" s="3">
        <v>75663036</v>
      </c>
      <c r="J77" s="3">
        <v>79748844</v>
      </c>
      <c r="K77" s="3">
        <v>84055248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7249320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105453633</v>
      </c>
      <c r="C79" s="3">
        <v>94938898</v>
      </c>
      <c r="D79" s="3">
        <v>0</v>
      </c>
      <c r="E79" s="3">
        <v>39432</v>
      </c>
      <c r="F79" s="3">
        <v>39432</v>
      </c>
      <c r="G79" s="3">
        <v>39432</v>
      </c>
      <c r="H79" s="3">
        <v>208210459</v>
      </c>
      <c r="I79" s="3">
        <v>9495228</v>
      </c>
      <c r="J79" s="3">
        <v>10007964</v>
      </c>
      <c r="K79" s="3">
        <v>10548396</v>
      </c>
    </row>
    <row r="80" spans="1:11" ht="13.5" hidden="1">
      <c r="A80" s="1" t="s">
        <v>69</v>
      </c>
      <c r="B80" s="3">
        <v>14048028</v>
      </c>
      <c r="C80" s="3">
        <v>10231577</v>
      </c>
      <c r="D80" s="3">
        <v>0</v>
      </c>
      <c r="E80" s="3">
        <v>-62040</v>
      </c>
      <c r="F80" s="3">
        <v>-62040</v>
      </c>
      <c r="G80" s="3">
        <v>-62040</v>
      </c>
      <c r="H80" s="3">
        <v>36198810</v>
      </c>
      <c r="I80" s="3">
        <v>-17503596</v>
      </c>
      <c r="J80" s="3">
        <v>-18448788</v>
      </c>
      <c r="K80" s="3">
        <v>-19445028</v>
      </c>
    </row>
    <row r="81" spans="1:11" ht="13.5" hidden="1">
      <c r="A81" s="1" t="s">
        <v>70</v>
      </c>
      <c r="B81" s="3">
        <v>0</v>
      </c>
      <c r="C81" s="3">
        <v>1861713</v>
      </c>
      <c r="D81" s="3">
        <v>0</v>
      </c>
      <c r="E81" s="3">
        <v>0</v>
      </c>
      <c r="F81" s="3">
        <v>0</v>
      </c>
      <c r="G81" s="3">
        <v>0</v>
      </c>
      <c r="H81" s="3">
        <v>29489009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66586443</v>
      </c>
      <c r="C83" s="3">
        <v>67413883</v>
      </c>
      <c r="D83" s="3">
        <v>0</v>
      </c>
      <c r="E83" s="3">
        <v>120129168</v>
      </c>
      <c r="F83" s="3">
        <v>120129168</v>
      </c>
      <c r="G83" s="3">
        <v>120129168</v>
      </c>
      <c r="H83" s="3">
        <v>96510349</v>
      </c>
      <c r="I83" s="3">
        <v>477552</v>
      </c>
      <c r="J83" s="3">
        <v>503340</v>
      </c>
      <c r="K83" s="3">
        <v>530520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190532285</v>
      </c>
      <c r="C5" s="6">
        <v>244214874</v>
      </c>
      <c r="D5" s="23">
        <v>268900115</v>
      </c>
      <c r="E5" s="24">
        <v>304920132</v>
      </c>
      <c r="F5" s="6">
        <v>304920132</v>
      </c>
      <c r="G5" s="25">
        <v>304920132</v>
      </c>
      <c r="H5" s="26">
        <v>289642214</v>
      </c>
      <c r="I5" s="24">
        <v>311419665</v>
      </c>
      <c r="J5" s="6">
        <v>327613488</v>
      </c>
      <c r="K5" s="25">
        <v>344649390</v>
      </c>
    </row>
    <row r="6" spans="1:11" ht="12.75">
      <c r="A6" s="22" t="s">
        <v>19</v>
      </c>
      <c r="B6" s="6">
        <v>951143613</v>
      </c>
      <c r="C6" s="6">
        <v>1022655262</v>
      </c>
      <c r="D6" s="23">
        <v>1127363748</v>
      </c>
      <c r="E6" s="24">
        <v>1069171076</v>
      </c>
      <c r="F6" s="6">
        <v>1061624551</v>
      </c>
      <c r="G6" s="25">
        <v>1061624551</v>
      </c>
      <c r="H6" s="26">
        <v>1078175281</v>
      </c>
      <c r="I6" s="24">
        <v>1208774113</v>
      </c>
      <c r="J6" s="6">
        <v>1271630367</v>
      </c>
      <c r="K6" s="25">
        <v>1337755149</v>
      </c>
    </row>
    <row r="7" spans="1:11" ht="12.75">
      <c r="A7" s="22" t="s">
        <v>20</v>
      </c>
      <c r="B7" s="6">
        <v>56597342</v>
      </c>
      <c r="C7" s="6">
        <v>1538588</v>
      </c>
      <c r="D7" s="23">
        <v>2204011</v>
      </c>
      <c r="E7" s="24">
        <v>1200000</v>
      </c>
      <c r="F7" s="6">
        <v>1200000</v>
      </c>
      <c r="G7" s="25">
        <v>1200000</v>
      </c>
      <c r="H7" s="26">
        <v>5633824</v>
      </c>
      <c r="I7" s="24">
        <v>5324600</v>
      </c>
      <c r="J7" s="6">
        <v>5601479</v>
      </c>
      <c r="K7" s="25">
        <v>5892756</v>
      </c>
    </row>
    <row r="8" spans="1:11" ht="12.75">
      <c r="A8" s="22" t="s">
        <v>21</v>
      </c>
      <c r="B8" s="6">
        <v>223141082</v>
      </c>
      <c r="C8" s="6">
        <v>222607186</v>
      </c>
      <c r="D8" s="23">
        <v>247989694</v>
      </c>
      <c r="E8" s="24">
        <v>42207480</v>
      </c>
      <c r="F8" s="6">
        <v>42207480</v>
      </c>
      <c r="G8" s="25">
        <v>42207480</v>
      </c>
      <c r="H8" s="26">
        <v>147163295</v>
      </c>
      <c r="I8" s="24">
        <v>314373000</v>
      </c>
      <c r="J8" s="6">
        <v>330720396</v>
      </c>
      <c r="K8" s="25">
        <v>347917857</v>
      </c>
    </row>
    <row r="9" spans="1:11" ht="12.75">
      <c r="A9" s="22" t="s">
        <v>22</v>
      </c>
      <c r="B9" s="6">
        <v>66011543</v>
      </c>
      <c r="C9" s="6">
        <v>208984060</v>
      </c>
      <c r="D9" s="23">
        <v>80348006</v>
      </c>
      <c r="E9" s="24">
        <v>94223892</v>
      </c>
      <c r="F9" s="6">
        <v>94223892</v>
      </c>
      <c r="G9" s="25">
        <v>94223892</v>
      </c>
      <c r="H9" s="26">
        <v>133156142</v>
      </c>
      <c r="I9" s="24">
        <v>161034366</v>
      </c>
      <c r="J9" s="6">
        <v>169408151</v>
      </c>
      <c r="K9" s="25">
        <v>178217379</v>
      </c>
    </row>
    <row r="10" spans="1:11" ht="20.25">
      <c r="A10" s="27" t="s">
        <v>95</v>
      </c>
      <c r="B10" s="28">
        <f>SUM(B5:B9)</f>
        <v>1487425865</v>
      </c>
      <c r="C10" s="29">
        <f aca="true" t="shared" si="0" ref="C10:K10">SUM(C5:C9)</f>
        <v>1699999970</v>
      </c>
      <c r="D10" s="30">
        <f t="shared" si="0"/>
        <v>1726805574</v>
      </c>
      <c r="E10" s="28">
        <f t="shared" si="0"/>
        <v>1511722580</v>
      </c>
      <c r="F10" s="29">
        <f t="shared" si="0"/>
        <v>1504176055</v>
      </c>
      <c r="G10" s="31">
        <f t="shared" si="0"/>
        <v>1504176055</v>
      </c>
      <c r="H10" s="32">
        <f t="shared" si="0"/>
        <v>1653770756</v>
      </c>
      <c r="I10" s="28">
        <f t="shared" si="0"/>
        <v>2000925744</v>
      </c>
      <c r="J10" s="29">
        <f t="shared" si="0"/>
        <v>2104973881</v>
      </c>
      <c r="K10" s="31">
        <f t="shared" si="0"/>
        <v>2214432531</v>
      </c>
    </row>
    <row r="11" spans="1:11" ht="12.75">
      <c r="A11" s="22" t="s">
        <v>23</v>
      </c>
      <c r="B11" s="6">
        <v>411812656</v>
      </c>
      <c r="C11" s="6">
        <v>442877792</v>
      </c>
      <c r="D11" s="23">
        <v>485248201</v>
      </c>
      <c r="E11" s="24">
        <v>488009016</v>
      </c>
      <c r="F11" s="6">
        <v>489009016</v>
      </c>
      <c r="G11" s="25">
        <v>489009016</v>
      </c>
      <c r="H11" s="26">
        <v>447527135</v>
      </c>
      <c r="I11" s="24">
        <v>591940619</v>
      </c>
      <c r="J11" s="6">
        <v>627524770</v>
      </c>
      <c r="K11" s="25">
        <v>1490185369</v>
      </c>
    </row>
    <row r="12" spans="1:11" ht="12.75">
      <c r="A12" s="22" t="s">
        <v>24</v>
      </c>
      <c r="B12" s="6">
        <v>19725917</v>
      </c>
      <c r="C12" s="6">
        <v>20574230</v>
      </c>
      <c r="D12" s="23">
        <v>23252709</v>
      </c>
      <c r="E12" s="24">
        <v>24618008</v>
      </c>
      <c r="F12" s="6">
        <v>24618008</v>
      </c>
      <c r="G12" s="25">
        <v>24618008</v>
      </c>
      <c r="H12" s="26">
        <v>31318524</v>
      </c>
      <c r="I12" s="24">
        <v>25947377</v>
      </c>
      <c r="J12" s="6">
        <v>27296640</v>
      </c>
      <c r="K12" s="25">
        <v>28716065</v>
      </c>
    </row>
    <row r="13" spans="1:11" ht="12.75">
      <c r="A13" s="22" t="s">
        <v>96</v>
      </c>
      <c r="B13" s="6">
        <v>163619025</v>
      </c>
      <c r="C13" s="6">
        <v>167956473</v>
      </c>
      <c r="D13" s="23">
        <v>152953501</v>
      </c>
      <c r="E13" s="24">
        <v>110895670</v>
      </c>
      <c r="F13" s="6">
        <v>110895670</v>
      </c>
      <c r="G13" s="25">
        <v>110895670</v>
      </c>
      <c r="H13" s="26">
        <v>3220</v>
      </c>
      <c r="I13" s="24">
        <v>141920730</v>
      </c>
      <c r="J13" s="6">
        <v>149300608</v>
      </c>
      <c r="K13" s="25">
        <v>157064241</v>
      </c>
    </row>
    <row r="14" spans="1:11" ht="12.75">
      <c r="A14" s="22" t="s">
        <v>25</v>
      </c>
      <c r="B14" s="6">
        <v>40426315</v>
      </c>
      <c r="C14" s="6">
        <v>42636171</v>
      </c>
      <c r="D14" s="23">
        <v>88076220</v>
      </c>
      <c r="E14" s="24">
        <v>3607896</v>
      </c>
      <c r="F14" s="6">
        <v>3607896</v>
      </c>
      <c r="G14" s="25">
        <v>3607896</v>
      </c>
      <c r="H14" s="26">
        <v>164628824</v>
      </c>
      <c r="I14" s="24">
        <v>80965887</v>
      </c>
      <c r="J14" s="6">
        <v>85176114</v>
      </c>
      <c r="K14" s="25">
        <v>89605271</v>
      </c>
    </row>
    <row r="15" spans="1:11" ht="12.75">
      <c r="A15" s="22" t="s">
        <v>26</v>
      </c>
      <c r="B15" s="6">
        <v>725551014</v>
      </c>
      <c r="C15" s="6">
        <v>817286667</v>
      </c>
      <c r="D15" s="23">
        <v>836082624</v>
      </c>
      <c r="E15" s="24">
        <v>684191760</v>
      </c>
      <c r="F15" s="6">
        <v>679649342</v>
      </c>
      <c r="G15" s="25">
        <v>679649342</v>
      </c>
      <c r="H15" s="26">
        <v>939216619</v>
      </c>
      <c r="I15" s="24">
        <v>946519053</v>
      </c>
      <c r="J15" s="6">
        <v>995738045</v>
      </c>
      <c r="K15" s="25">
        <v>1047516425</v>
      </c>
    </row>
    <row r="16" spans="1:11" ht="12.75">
      <c r="A16" s="22" t="s">
        <v>21</v>
      </c>
      <c r="B16" s="6">
        <v>25376450</v>
      </c>
      <c r="C16" s="6">
        <v>33161349</v>
      </c>
      <c r="D16" s="23">
        <v>4023821</v>
      </c>
      <c r="E16" s="24">
        <v>3862644</v>
      </c>
      <c r="F16" s="6">
        <v>3862644</v>
      </c>
      <c r="G16" s="25">
        <v>3862644</v>
      </c>
      <c r="H16" s="26">
        <v>36149479</v>
      </c>
      <c r="I16" s="24">
        <v>39583045</v>
      </c>
      <c r="J16" s="6">
        <v>41641363</v>
      </c>
      <c r="K16" s="25">
        <v>43806714</v>
      </c>
    </row>
    <row r="17" spans="1:11" ht="12.75">
      <c r="A17" s="22" t="s">
        <v>27</v>
      </c>
      <c r="B17" s="6">
        <v>420524559</v>
      </c>
      <c r="C17" s="6">
        <v>845882612</v>
      </c>
      <c r="D17" s="23">
        <v>386196772</v>
      </c>
      <c r="E17" s="24">
        <v>384986034</v>
      </c>
      <c r="F17" s="6">
        <v>425021497</v>
      </c>
      <c r="G17" s="25">
        <v>425021497</v>
      </c>
      <c r="H17" s="26">
        <v>259842620</v>
      </c>
      <c r="I17" s="24">
        <v>588773587</v>
      </c>
      <c r="J17" s="6">
        <v>619414352</v>
      </c>
      <c r="K17" s="25">
        <v>651649925</v>
      </c>
    </row>
    <row r="18" spans="1:11" ht="12.75">
      <c r="A18" s="33" t="s">
        <v>28</v>
      </c>
      <c r="B18" s="34">
        <f>SUM(B11:B17)</f>
        <v>1807035936</v>
      </c>
      <c r="C18" s="35">
        <f aca="true" t="shared" si="1" ref="C18:K18">SUM(C11:C17)</f>
        <v>2370375294</v>
      </c>
      <c r="D18" s="36">
        <f t="shared" si="1"/>
        <v>1975833848</v>
      </c>
      <c r="E18" s="34">
        <f t="shared" si="1"/>
        <v>1700171028</v>
      </c>
      <c r="F18" s="35">
        <f t="shared" si="1"/>
        <v>1736664073</v>
      </c>
      <c r="G18" s="37">
        <f t="shared" si="1"/>
        <v>1736664073</v>
      </c>
      <c r="H18" s="38">
        <f t="shared" si="1"/>
        <v>1878686421</v>
      </c>
      <c r="I18" s="34">
        <f t="shared" si="1"/>
        <v>2415650298</v>
      </c>
      <c r="J18" s="35">
        <f t="shared" si="1"/>
        <v>2546091892</v>
      </c>
      <c r="K18" s="37">
        <f t="shared" si="1"/>
        <v>3508544010</v>
      </c>
    </row>
    <row r="19" spans="1:11" ht="12.75">
      <c r="A19" s="33" t="s">
        <v>29</v>
      </c>
      <c r="B19" s="39">
        <f>+B10-B18</f>
        <v>-319610071</v>
      </c>
      <c r="C19" s="40">
        <f aca="true" t="shared" si="2" ref="C19:K19">+C10-C18</f>
        <v>-670375324</v>
      </c>
      <c r="D19" s="41">
        <f t="shared" si="2"/>
        <v>-249028274</v>
      </c>
      <c r="E19" s="39">
        <f t="shared" si="2"/>
        <v>-188448448</v>
      </c>
      <c r="F19" s="40">
        <f t="shared" si="2"/>
        <v>-232488018</v>
      </c>
      <c r="G19" s="42">
        <f t="shared" si="2"/>
        <v>-232488018</v>
      </c>
      <c r="H19" s="43">
        <f t="shared" si="2"/>
        <v>-224915665</v>
      </c>
      <c r="I19" s="39">
        <f t="shared" si="2"/>
        <v>-414724554</v>
      </c>
      <c r="J19" s="40">
        <f t="shared" si="2"/>
        <v>-441118011</v>
      </c>
      <c r="K19" s="42">
        <f t="shared" si="2"/>
        <v>-1294111479</v>
      </c>
    </row>
    <row r="20" spans="1:11" ht="20.25">
      <c r="A20" s="44" t="s">
        <v>30</v>
      </c>
      <c r="B20" s="45">
        <v>87617769</v>
      </c>
      <c r="C20" s="46">
        <v>62192798</v>
      </c>
      <c r="D20" s="47">
        <v>45396972</v>
      </c>
      <c r="E20" s="45">
        <v>64651008</v>
      </c>
      <c r="F20" s="46">
        <v>64651008</v>
      </c>
      <c r="G20" s="48">
        <v>64651008</v>
      </c>
      <c r="H20" s="49">
        <v>64070272</v>
      </c>
      <c r="I20" s="45">
        <v>88803000</v>
      </c>
      <c r="J20" s="46">
        <v>93420756</v>
      </c>
      <c r="K20" s="48">
        <v>98278635</v>
      </c>
    </row>
    <row r="21" spans="1:11" ht="12.75">
      <c r="A21" s="22" t="s">
        <v>97</v>
      </c>
      <c r="B21" s="50">
        <v>15875779</v>
      </c>
      <c r="C21" s="51">
        <v>0</v>
      </c>
      <c r="D21" s="52">
        <v>0</v>
      </c>
      <c r="E21" s="50">
        <v>257244996</v>
      </c>
      <c r="F21" s="51">
        <v>257244996</v>
      </c>
      <c r="G21" s="53">
        <v>257244996</v>
      </c>
      <c r="H21" s="54">
        <v>134373000</v>
      </c>
      <c r="I21" s="50">
        <v>16000000</v>
      </c>
      <c r="J21" s="51">
        <v>16832000</v>
      </c>
      <c r="K21" s="53">
        <v>17707264</v>
      </c>
    </row>
    <row r="22" spans="1:11" ht="12.75">
      <c r="A22" s="55" t="s">
        <v>98</v>
      </c>
      <c r="B22" s="56">
        <f>SUM(B19:B21)</f>
        <v>-216116523</v>
      </c>
      <c r="C22" s="57">
        <f aca="true" t="shared" si="3" ref="C22:K22">SUM(C19:C21)</f>
        <v>-608182526</v>
      </c>
      <c r="D22" s="58">
        <f t="shared" si="3"/>
        <v>-203631302</v>
      </c>
      <c r="E22" s="56">
        <f t="shared" si="3"/>
        <v>133447556</v>
      </c>
      <c r="F22" s="57">
        <f t="shared" si="3"/>
        <v>89407986</v>
      </c>
      <c r="G22" s="59">
        <f t="shared" si="3"/>
        <v>89407986</v>
      </c>
      <c r="H22" s="60">
        <f t="shared" si="3"/>
        <v>-26472393</v>
      </c>
      <c r="I22" s="56">
        <f t="shared" si="3"/>
        <v>-309921554</v>
      </c>
      <c r="J22" s="57">
        <f t="shared" si="3"/>
        <v>-330865255</v>
      </c>
      <c r="K22" s="59">
        <f t="shared" si="3"/>
        <v>-1178125580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-216116523</v>
      </c>
      <c r="C24" s="40">
        <f aca="true" t="shared" si="4" ref="C24:K24">SUM(C22:C23)</f>
        <v>-608182526</v>
      </c>
      <c r="D24" s="41">
        <f t="shared" si="4"/>
        <v>-203631302</v>
      </c>
      <c r="E24" s="39">
        <f t="shared" si="4"/>
        <v>133447556</v>
      </c>
      <c r="F24" s="40">
        <f t="shared" si="4"/>
        <v>89407986</v>
      </c>
      <c r="G24" s="42">
        <f t="shared" si="4"/>
        <v>89407986</v>
      </c>
      <c r="H24" s="43">
        <f t="shared" si="4"/>
        <v>-26472393</v>
      </c>
      <c r="I24" s="39">
        <f t="shared" si="4"/>
        <v>-309921554</v>
      </c>
      <c r="J24" s="40">
        <f t="shared" si="4"/>
        <v>-330865255</v>
      </c>
      <c r="K24" s="42">
        <f t="shared" si="4"/>
        <v>-1178125580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121742516</v>
      </c>
      <c r="C27" s="7">
        <v>61206983</v>
      </c>
      <c r="D27" s="69">
        <v>5631127</v>
      </c>
      <c r="E27" s="70">
        <v>133447680</v>
      </c>
      <c r="F27" s="7">
        <v>124232243</v>
      </c>
      <c r="G27" s="71">
        <v>124232243</v>
      </c>
      <c r="H27" s="72">
        <v>87214808</v>
      </c>
      <c r="I27" s="70">
        <v>142187850</v>
      </c>
      <c r="J27" s="7">
        <v>123455000</v>
      </c>
      <c r="K27" s="71">
        <v>153325460</v>
      </c>
    </row>
    <row r="28" spans="1:11" ht="12.75">
      <c r="A28" s="73" t="s">
        <v>34</v>
      </c>
      <c r="B28" s="6">
        <v>71274116</v>
      </c>
      <c r="C28" s="6">
        <v>55858962</v>
      </c>
      <c r="D28" s="23">
        <v>5831775</v>
      </c>
      <c r="E28" s="24">
        <v>81651000</v>
      </c>
      <c r="F28" s="6">
        <v>80950992</v>
      </c>
      <c r="G28" s="25">
        <v>80950992</v>
      </c>
      <c r="H28" s="26">
        <v>0</v>
      </c>
      <c r="I28" s="24">
        <v>100362850</v>
      </c>
      <c r="J28" s="6">
        <v>105990000</v>
      </c>
      <c r="K28" s="25">
        <v>115575000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50468400</v>
      </c>
      <c r="C31" s="6">
        <v>5348021</v>
      </c>
      <c r="D31" s="23">
        <v>0</v>
      </c>
      <c r="E31" s="24">
        <v>0</v>
      </c>
      <c r="F31" s="6">
        <v>-8915429</v>
      </c>
      <c r="G31" s="25">
        <v>-8915429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121742516</v>
      </c>
      <c r="C32" s="7">
        <f aca="true" t="shared" si="5" ref="C32:K32">SUM(C28:C31)</f>
        <v>61206983</v>
      </c>
      <c r="D32" s="69">
        <f t="shared" si="5"/>
        <v>5831775</v>
      </c>
      <c r="E32" s="70">
        <f t="shared" si="5"/>
        <v>81651000</v>
      </c>
      <c r="F32" s="7">
        <f t="shared" si="5"/>
        <v>72035563</v>
      </c>
      <c r="G32" s="71">
        <f t="shared" si="5"/>
        <v>72035563</v>
      </c>
      <c r="H32" s="72">
        <f t="shared" si="5"/>
        <v>0</v>
      </c>
      <c r="I32" s="70">
        <f t="shared" si="5"/>
        <v>100362850</v>
      </c>
      <c r="J32" s="7">
        <f t="shared" si="5"/>
        <v>105990000</v>
      </c>
      <c r="K32" s="71">
        <f t="shared" si="5"/>
        <v>115575000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244368165</v>
      </c>
      <c r="C35" s="6">
        <v>288315879</v>
      </c>
      <c r="D35" s="23">
        <v>1259626076</v>
      </c>
      <c r="E35" s="24">
        <v>-123</v>
      </c>
      <c r="F35" s="6">
        <v>-34824256</v>
      </c>
      <c r="G35" s="25">
        <v>-34824256</v>
      </c>
      <c r="H35" s="26">
        <v>2182436531</v>
      </c>
      <c r="I35" s="24">
        <v>-452109387</v>
      </c>
      <c r="J35" s="6">
        <v>-454320229</v>
      </c>
      <c r="K35" s="25">
        <v>-1331451030</v>
      </c>
    </row>
    <row r="36" spans="1:11" ht="12.75">
      <c r="A36" s="22" t="s">
        <v>40</v>
      </c>
      <c r="B36" s="6">
        <v>3404204757</v>
      </c>
      <c r="C36" s="6">
        <v>2971070091</v>
      </c>
      <c r="D36" s="23">
        <v>2885793212</v>
      </c>
      <c r="E36" s="24">
        <v>133447680</v>
      </c>
      <c r="F36" s="6">
        <v>124232243</v>
      </c>
      <c r="G36" s="25">
        <v>124232243</v>
      </c>
      <c r="H36" s="26">
        <v>2967326598</v>
      </c>
      <c r="I36" s="24">
        <v>142187850</v>
      </c>
      <c r="J36" s="6">
        <v>123455000</v>
      </c>
      <c r="K36" s="25">
        <v>153325460</v>
      </c>
    </row>
    <row r="37" spans="1:11" ht="12.75">
      <c r="A37" s="22" t="s">
        <v>41</v>
      </c>
      <c r="B37" s="6">
        <v>717324315</v>
      </c>
      <c r="C37" s="6">
        <v>983332902</v>
      </c>
      <c r="D37" s="23">
        <v>2094222754</v>
      </c>
      <c r="E37" s="24">
        <v>0</v>
      </c>
      <c r="F37" s="6">
        <v>0</v>
      </c>
      <c r="G37" s="25">
        <v>0</v>
      </c>
      <c r="H37" s="26">
        <v>3044723871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209139099</v>
      </c>
      <c r="C38" s="6">
        <v>159151702</v>
      </c>
      <c r="D38" s="23">
        <v>163723545</v>
      </c>
      <c r="E38" s="24">
        <v>0</v>
      </c>
      <c r="F38" s="6">
        <v>0</v>
      </c>
      <c r="G38" s="25">
        <v>0</v>
      </c>
      <c r="H38" s="26">
        <v>161838240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2722109508</v>
      </c>
      <c r="C39" s="6">
        <v>2116901366</v>
      </c>
      <c r="D39" s="23">
        <v>2116897878</v>
      </c>
      <c r="E39" s="24">
        <v>0</v>
      </c>
      <c r="F39" s="6">
        <v>0</v>
      </c>
      <c r="G39" s="25">
        <v>0</v>
      </c>
      <c r="H39" s="26">
        <v>1969673390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61972150</v>
      </c>
      <c r="C42" s="6">
        <v>85283849</v>
      </c>
      <c r="D42" s="23">
        <v>-1463227155</v>
      </c>
      <c r="E42" s="24">
        <v>317479684</v>
      </c>
      <c r="F42" s="6">
        <v>273440114</v>
      </c>
      <c r="G42" s="25">
        <v>273440114</v>
      </c>
      <c r="H42" s="26">
        <v>-407487694</v>
      </c>
      <c r="I42" s="24">
        <v>-36806414</v>
      </c>
      <c r="J42" s="6">
        <v>-43548129</v>
      </c>
      <c r="K42" s="25">
        <v>-875867965</v>
      </c>
    </row>
    <row r="43" spans="1:11" ht="12.75">
      <c r="A43" s="22" t="s">
        <v>46</v>
      </c>
      <c r="B43" s="6">
        <v>-58575873</v>
      </c>
      <c r="C43" s="6">
        <v>-56670707</v>
      </c>
      <c r="D43" s="23">
        <v>-79213435</v>
      </c>
      <c r="E43" s="24">
        <v>-80424251</v>
      </c>
      <c r="F43" s="6">
        <v>-124232243</v>
      </c>
      <c r="G43" s="25">
        <v>-124232243</v>
      </c>
      <c r="H43" s="26">
        <v>-161991373</v>
      </c>
      <c r="I43" s="24">
        <v>-142187850</v>
      </c>
      <c r="J43" s="6">
        <v>-123455000</v>
      </c>
      <c r="K43" s="25">
        <v>-153325460</v>
      </c>
    </row>
    <row r="44" spans="1:11" ht="12.75">
      <c r="A44" s="22" t="s">
        <v>47</v>
      </c>
      <c r="B44" s="6">
        <v>-6802505</v>
      </c>
      <c r="C44" s="6">
        <v>-4216596</v>
      </c>
      <c r="D44" s="23">
        <v>22074484</v>
      </c>
      <c r="E44" s="24">
        <v>-24340070</v>
      </c>
      <c r="F44" s="6">
        <v>0</v>
      </c>
      <c r="G44" s="25">
        <v>0</v>
      </c>
      <c r="H44" s="26">
        <v>23960058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14990227</v>
      </c>
      <c r="C45" s="7">
        <v>39386773</v>
      </c>
      <c r="D45" s="69">
        <v>-2325119067</v>
      </c>
      <c r="E45" s="70">
        <v>212715363</v>
      </c>
      <c r="F45" s="7">
        <v>149207871</v>
      </c>
      <c r="G45" s="71">
        <v>149207871</v>
      </c>
      <c r="H45" s="72">
        <v>-592856950</v>
      </c>
      <c r="I45" s="70">
        <v>-178994264</v>
      </c>
      <c r="J45" s="7">
        <v>-167003129</v>
      </c>
      <c r="K45" s="71">
        <v>-1029193425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25409890</v>
      </c>
      <c r="C48" s="6">
        <v>50371489</v>
      </c>
      <c r="D48" s="23">
        <v>766288948</v>
      </c>
      <c r="E48" s="24">
        <v>-123</v>
      </c>
      <c r="F48" s="6">
        <v>-34824256</v>
      </c>
      <c r="G48" s="25">
        <v>-34824256</v>
      </c>
      <c r="H48" s="26">
        <v>1021264872</v>
      </c>
      <c r="I48" s="24">
        <v>-452109387</v>
      </c>
      <c r="J48" s="6">
        <v>-454320229</v>
      </c>
      <c r="K48" s="25">
        <v>-1331451030</v>
      </c>
    </row>
    <row r="49" spans="1:11" ht="12.75">
      <c r="A49" s="22" t="s">
        <v>51</v>
      </c>
      <c r="B49" s="6">
        <f>+B75</f>
        <v>500985566.63405263</v>
      </c>
      <c r="C49" s="6">
        <f aca="true" t="shared" si="6" ref="C49:K49">+C75</f>
        <v>760728511.3989197</v>
      </c>
      <c r="D49" s="23">
        <f t="shared" si="6"/>
        <v>1896611453.098337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1849255805.4137287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-475575676.63405263</v>
      </c>
      <c r="C50" s="7">
        <f aca="true" t="shared" si="7" ref="C50:K50">+C48-C49</f>
        <v>-710357022.3989197</v>
      </c>
      <c r="D50" s="69">
        <f t="shared" si="7"/>
        <v>-1130322505.098337</v>
      </c>
      <c r="E50" s="70">
        <f t="shared" si="7"/>
        <v>-123</v>
      </c>
      <c r="F50" s="7">
        <f t="shared" si="7"/>
        <v>-34824256</v>
      </c>
      <c r="G50" s="71">
        <f t="shared" si="7"/>
        <v>-34824256</v>
      </c>
      <c r="H50" s="72">
        <f t="shared" si="7"/>
        <v>-827990933.4137287</v>
      </c>
      <c r="I50" s="70">
        <f t="shared" si="7"/>
        <v>-452109387</v>
      </c>
      <c r="J50" s="7">
        <f t="shared" si="7"/>
        <v>-454320229</v>
      </c>
      <c r="K50" s="71">
        <f t="shared" si="7"/>
        <v>-1331451030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3356379369</v>
      </c>
      <c r="C53" s="6">
        <v>2971738268</v>
      </c>
      <c r="D53" s="23">
        <v>2676803917</v>
      </c>
      <c r="E53" s="24">
        <v>125447676</v>
      </c>
      <c r="F53" s="6">
        <v>116232239</v>
      </c>
      <c r="G53" s="25">
        <v>116232239</v>
      </c>
      <c r="H53" s="26">
        <v>2733764813</v>
      </c>
      <c r="I53" s="24">
        <v>126187850</v>
      </c>
      <c r="J53" s="6">
        <v>108455000</v>
      </c>
      <c r="K53" s="25">
        <v>133325460</v>
      </c>
    </row>
    <row r="54" spans="1:11" ht="12.75">
      <c r="A54" s="22" t="s">
        <v>55</v>
      </c>
      <c r="B54" s="6">
        <v>163619025</v>
      </c>
      <c r="C54" s="6">
        <v>167956473</v>
      </c>
      <c r="D54" s="23">
        <v>0</v>
      </c>
      <c r="E54" s="24">
        <v>110895670</v>
      </c>
      <c r="F54" s="6">
        <v>110895670</v>
      </c>
      <c r="G54" s="25">
        <v>110895670</v>
      </c>
      <c r="H54" s="26">
        <v>3220</v>
      </c>
      <c r="I54" s="24">
        <v>141920730</v>
      </c>
      <c r="J54" s="6">
        <v>149300608</v>
      </c>
      <c r="K54" s="25">
        <v>157064241</v>
      </c>
    </row>
    <row r="55" spans="1:11" ht="12.75">
      <c r="A55" s="22" t="s">
        <v>56</v>
      </c>
      <c r="B55" s="6">
        <v>0</v>
      </c>
      <c r="C55" s="6">
        <v>0</v>
      </c>
      <c r="D55" s="23">
        <v>-20037408</v>
      </c>
      <c r="E55" s="24">
        <v>49320012</v>
      </c>
      <c r="F55" s="6">
        <v>36762737</v>
      </c>
      <c r="G55" s="25">
        <v>36762737</v>
      </c>
      <c r="H55" s="26">
        <v>1399918</v>
      </c>
      <c r="I55" s="24">
        <v>83612850</v>
      </c>
      <c r="J55" s="6">
        <v>90990000</v>
      </c>
      <c r="K55" s="25">
        <v>100910000</v>
      </c>
    </row>
    <row r="56" spans="1:11" ht="12.75">
      <c r="A56" s="22" t="s">
        <v>57</v>
      </c>
      <c r="B56" s="6">
        <v>76133385</v>
      </c>
      <c r="C56" s="6">
        <v>0</v>
      </c>
      <c r="D56" s="23">
        <v>25499281</v>
      </c>
      <c r="E56" s="24">
        <v>83006316</v>
      </c>
      <c r="F56" s="6">
        <v>105123112</v>
      </c>
      <c r="G56" s="25">
        <v>105123112</v>
      </c>
      <c r="H56" s="26">
        <v>82578197</v>
      </c>
      <c r="I56" s="24">
        <v>108558128</v>
      </c>
      <c r="J56" s="6">
        <v>114203149</v>
      </c>
      <c r="K56" s="25">
        <v>120141716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19627563</v>
      </c>
      <c r="C59" s="6">
        <v>2117454</v>
      </c>
      <c r="D59" s="23">
        <v>0</v>
      </c>
      <c r="E59" s="24">
        <v>19950</v>
      </c>
      <c r="F59" s="6">
        <v>19950</v>
      </c>
      <c r="G59" s="25">
        <v>19950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24631746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626000</v>
      </c>
      <c r="D62" s="99">
        <v>0</v>
      </c>
      <c r="E62" s="97">
        <v>657300</v>
      </c>
      <c r="F62" s="98">
        <v>657300</v>
      </c>
      <c r="G62" s="99">
        <v>657300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851</v>
      </c>
      <c r="C63" s="98">
        <v>851</v>
      </c>
      <c r="D63" s="99">
        <v>0</v>
      </c>
      <c r="E63" s="97">
        <v>894</v>
      </c>
      <c r="F63" s="98">
        <v>894</v>
      </c>
      <c r="G63" s="99">
        <v>894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69627000</v>
      </c>
      <c r="C65" s="98">
        <v>68782</v>
      </c>
      <c r="D65" s="99">
        <v>0</v>
      </c>
      <c r="E65" s="97">
        <v>72308</v>
      </c>
      <c r="F65" s="98">
        <v>72308</v>
      </c>
      <c r="G65" s="99">
        <v>72308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0.8414218406101555</v>
      </c>
      <c r="C70" s="5">
        <f aca="true" t="shared" si="8" ref="C70:K70">IF(ISERROR(C71/C72),0,(C71/C72))</f>
        <v>0.789347771336865</v>
      </c>
      <c r="D70" s="5">
        <f t="shared" si="8"/>
        <v>0.10494550743833674</v>
      </c>
      <c r="E70" s="5">
        <f t="shared" si="8"/>
        <v>1.1203540443214608</v>
      </c>
      <c r="F70" s="5">
        <f t="shared" si="8"/>
        <v>1.120996728563107</v>
      </c>
      <c r="G70" s="5">
        <f t="shared" si="8"/>
        <v>1.120996728563107</v>
      </c>
      <c r="H70" s="5">
        <f t="shared" si="8"/>
        <v>0.877274293502175</v>
      </c>
      <c r="I70" s="5">
        <f t="shared" si="8"/>
        <v>1.087644970600318</v>
      </c>
      <c r="J70" s="5">
        <f t="shared" si="8"/>
        <v>1.0876449693842525</v>
      </c>
      <c r="K70" s="5">
        <f t="shared" si="8"/>
        <v>1.0876449673016912</v>
      </c>
    </row>
    <row r="71" spans="1:11" ht="12.75" hidden="1">
      <c r="A71" s="2" t="s">
        <v>101</v>
      </c>
      <c r="B71" s="2">
        <f>+B83</f>
        <v>1022600762</v>
      </c>
      <c r="C71" s="2">
        <f aca="true" t="shared" si="9" ref="C71:K71">+C83</f>
        <v>1129785604</v>
      </c>
      <c r="D71" s="2">
        <f t="shared" si="9"/>
        <v>151789482</v>
      </c>
      <c r="E71" s="2">
        <f t="shared" si="9"/>
        <v>1591762534</v>
      </c>
      <c r="F71" s="2">
        <f t="shared" si="9"/>
        <v>1584216009</v>
      </c>
      <c r="G71" s="2">
        <f t="shared" si="9"/>
        <v>1584216009</v>
      </c>
      <c r="H71" s="2">
        <f t="shared" si="9"/>
        <v>1216860271</v>
      </c>
      <c r="I71" s="2">
        <f t="shared" si="9"/>
        <v>1700744043</v>
      </c>
      <c r="J71" s="2">
        <f t="shared" si="9"/>
        <v>1789182730</v>
      </c>
      <c r="K71" s="2">
        <f t="shared" si="9"/>
        <v>1882220236</v>
      </c>
    </row>
    <row r="72" spans="1:11" ht="12.75" hidden="1">
      <c r="A72" s="2" t="s">
        <v>102</v>
      </c>
      <c r="B72" s="2">
        <f>+B77</f>
        <v>1215324719</v>
      </c>
      <c r="C72" s="2">
        <f aca="true" t="shared" si="10" ref="C72:K72">+C77</f>
        <v>1431290041</v>
      </c>
      <c r="D72" s="2">
        <f t="shared" si="10"/>
        <v>1446364744</v>
      </c>
      <c r="E72" s="2">
        <f t="shared" si="10"/>
        <v>1420767428</v>
      </c>
      <c r="F72" s="2">
        <f t="shared" si="10"/>
        <v>1413220903</v>
      </c>
      <c r="G72" s="2">
        <f t="shared" si="10"/>
        <v>1413220903</v>
      </c>
      <c r="H72" s="2">
        <f t="shared" si="10"/>
        <v>1387092133</v>
      </c>
      <c r="I72" s="2">
        <f t="shared" si="10"/>
        <v>1563694118</v>
      </c>
      <c r="J72" s="2">
        <f t="shared" si="10"/>
        <v>1645006211</v>
      </c>
      <c r="K72" s="2">
        <f t="shared" si="10"/>
        <v>1730546541</v>
      </c>
    </row>
    <row r="73" spans="1:11" ht="12.75" hidden="1">
      <c r="A73" s="2" t="s">
        <v>103</v>
      </c>
      <c r="B73" s="2">
        <f>+B74</f>
        <v>205542030.3333333</v>
      </c>
      <c r="C73" s="2">
        <f aca="true" t="shared" si="11" ref="C73:K73">+(C78+C80+C81+C82)-(B78+B80+B81+B82)</f>
        <v>20952875</v>
      </c>
      <c r="D73" s="2">
        <f t="shared" si="11"/>
        <v>296018182</v>
      </c>
      <c r="E73" s="2">
        <f t="shared" si="11"/>
        <v>-536451443</v>
      </c>
      <c r="F73" s="2">
        <f>+(F78+F80+F81+F82)-(D78+D80+D81+D82)</f>
        <v>-536451443</v>
      </c>
      <c r="G73" s="2">
        <f>+(G78+G80+G81+G82)-(D78+D80+D81+D82)</f>
        <v>-536451443</v>
      </c>
      <c r="H73" s="2">
        <f>+(H78+H80+H81+H82)-(D78+D80+D81+D82)</f>
        <v>663024442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104</v>
      </c>
      <c r="B74" s="2">
        <f>+TREND(C74:E74)</f>
        <v>205542030.3333333</v>
      </c>
      <c r="C74" s="2">
        <f>+C73</f>
        <v>20952875</v>
      </c>
      <c r="D74" s="2">
        <f aca="true" t="shared" si="12" ref="D74:K74">+D73</f>
        <v>296018182</v>
      </c>
      <c r="E74" s="2">
        <f t="shared" si="12"/>
        <v>-536451443</v>
      </c>
      <c r="F74" s="2">
        <f t="shared" si="12"/>
        <v>-536451443</v>
      </c>
      <c r="G74" s="2">
        <f t="shared" si="12"/>
        <v>-536451443</v>
      </c>
      <c r="H74" s="2">
        <f t="shared" si="12"/>
        <v>663024442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105</v>
      </c>
      <c r="B75" s="2">
        <f>+B84-(((B80+B81+B78)*B70)-B79)</f>
        <v>500985566.63405263</v>
      </c>
      <c r="C75" s="2">
        <f aca="true" t="shared" si="13" ref="C75:K75">+C84-(((C80+C81+C78)*C70)-C79)</f>
        <v>760728511.3989197</v>
      </c>
      <c r="D75" s="2">
        <f t="shared" si="13"/>
        <v>1896611453.098337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1849255805.4137287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1215324719</v>
      </c>
      <c r="C77" s="3">
        <v>1431290041</v>
      </c>
      <c r="D77" s="3">
        <v>1446364744</v>
      </c>
      <c r="E77" s="3">
        <v>1420767428</v>
      </c>
      <c r="F77" s="3">
        <v>1413220903</v>
      </c>
      <c r="G77" s="3">
        <v>1413220903</v>
      </c>
      <c r="H77" s="3">
        <v>1387092133</v>
      </c>
      <c r="I77" s="3">
        <v>1563694118</v>
      </c>
      <c r="J77" s="3">
        <v>1645006211</v>
      </c>
      <c r="K77" s="3">
        <v>1730546541</v>
      </c>
    </row>
    <row r="78" spans="1:11" ht="13.5" hidden="1">
      <c r="A78" s="1" t="s">
        <v>67</v>
      </c>
      <c r="B78" s="3">
        <v>0</v>
      </c>
      <c r="C78" s="3">
        <v>0</v>
      </c>
      <c r="D78" s="3">
        <v>42184967</v>
      </c>
      <c r="E78" s="3">
        <v>0</v>
      </c>
      <c r="F78" s="3">
        <v>0</v>
      </c>
      <c r="G78" s="3">
        <v>0</v>
      </c>
      <c r="H78" s="3">
        <v>42184967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685661157</v>
      </c>
      <c r="C79" s="3">
        <v>950018180</v>
      </c>
      <c r="D79" s="3">
        <v>1952909622</v>
      </c>
      <c r="E79" s="3">
        <v>0</v>
      </c>
      <c r="F79" s="3">
        <v>0</v>
      </c>
      <c r="G79" s="3">
        <v>0</v>
      </c>
      <c r="H79" s="3">
        <v>2901525165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167550935</v>
      </c>
      <c r="C80" s="3">
        <v>192626534</v>
      </c>
      <c r="D80" s="3">
        <v>300147999</v>
      </c>
      <c r="E80" s="3">
        <v>0</v>
      </c>
      <c r="F80" s="3">
        <v>0</v>
      </c>
      <c r="G80" s="3">
        <v>0</v>
      </c>
      <c r="H80" s="3">
        <v>829588025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51929451</v>
      </c>
      <c r="C81" s="3">
        <v>47178626</v>
      </c>
      <c r="D81" s="3">
        <v>194118477</v>
      </c>
      <c r="E81" s="3">
        <v>0</v>
      </c>
      <c r="F81" s="3">
        <v>0</v>
      </c>
      <c r="G81" s="3">
        <v>0</v>
      </c>
      <c r="H81" s="3">
        <v>327702893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628101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1022600762</v>
      </c>
      <c r="C83" s="3">
        <v>1129785604</v>
      </c>
      <c r="D83" s="3">
        <v>151789482</v>
      </c>
      <c r="E83" s="3">
        <v>1591762534</v>
      </c>
      <c r="F83" s="3">
        <v>1584216009</v>
      </c>
      <c r="G83" s="3">
        <v>1584216009</v>
      </c>
      <c r="H83" s="3">
        <v>1216860271</v>
      </c>
      <c r="I83" s="3">
        <v>1700744043</v>
      </c>
      <c r="J83" s="3">
        <v>1789182730</v>
      </c>
      <c r="K83" s="3">
        <v>1882220236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2794364</v>
      </c>
      <c r="D6" s="23">
        <v>2629338</v>
      </c>
      <c r="E6" s="24">
        <v>2332000</v>
      </c>
      <c r="F6" s="6">
        <v>2332000</v>
      </c>
      <c r="G6" s="25">
        <v>2332000</v>
      </c>
      <c r="H6" s="26">
        <v>2616099</v>
      </c>
      <c r="I6" s="24">
        <v>2471920</v>
      </c>
      <c r="J6" s="6">
        <v>2620240</v>
      </c>
      <c r="K6" s="25">
        <v>2777450</v>
      </c>
    </row>
    <row r="7" spans="1:11" ht="12.75">
      <c r="A7" s="22" t="s">
        <v>20</v>
      </c>
      <c r="B7" s="6">
        <v>8048875</v>
      </c>
      <c r="C7" s="6">
        <v>14853282</v>
      </c>
      <c r="D7" s="23">
        <v>16184840</v>
      </c>
      <c r="E7" s="24">
        <v>14946000</v>
      </c>
      <c r="F7" s="6">
        <v>19508045</v>
      </c>
      <c r="G7" s="25">
        <v>19508045</v>
      </c>
      <c r="H7" s="26">
        <v>19732638</v>
      </c>
      <c r="I7" s="24">
        <v>19887720</v>
      </c>
      <c r="J7" s="6">
        <v>21080990</v>
      </c>
      <c r="K7" s="25">
        <v>22345850</v>
      </c>
    </row>
    <row r="8" spans="1:11" ht="12.75">
      <c r="A8" s="22" t="s">
        <v>21</v>
      </c>
      <c r="B8" s="6">
        <v>288311093</v>
      </c>
      <c r="C8" s="6">
        <v>358478444</v>
      </c>
      <c r="D8" s="23">
        <v>289929794</v>
      </c>
      <c r="E8" s="24">
        <v>293096000</v>
      </c>
      <c r="F8" s="6">
        <v>293096000</v>
      </c>
      <c r="G8" s="25">
        <v>293096000</v>
      </c>
      <c r="H8" s="26">
        <v>293007595</v>
      </c>
      <c r="I8" s="24">
        <v>307869440</v>
      </c>
      <c r="J8" s="6">
        <v>314439410</v>
      </c>
      <c r="K8" s="25">
        <v>323586990</v>
      </c>
    </row>
    <row r="9" spans="1:11" ht="12.75">
      <c r="A9" s="22" t="s">
        <v>22</v>
      </c>
      <c r="B9" s="6">
        <v>2988503</v>
      </c>
      <c r="C9" s="6">
        <v>5552886</v>
      </c>
      <c r="D9" s="23">
        <v>797898</v>
      </c>
      <c r="E9" s="24">
        <v>530180</v>
      </c>
      <c r="F9" s="6">
        <v>930180</v>
      </c>
      <c r="G9" s="25">
        <v>930180</v>
      </c>
      <c r="H9" s="26">
        <v>3687044</v>
      </c>
      <c r="I9" s="24">
        <v>4280870</v>
      </c>
      <c r="J9" s="6">
        <v>866490</v>
      </c>
      <c r="K9" s="25">
        <v>918490</v>
      </c>
    </row>
    <row r="10" spans="1:11" ht="20.25">
      <c r="A10" s="27" t="s">
        <v>95</v>
      </c>
      <c r="B10" s="28">
        <f>SUM(B5:B9)</f>
        <v>299348471</v>
      </c>
      <c r="C10" s="29">
        <f aca="true" t="shared" si="0" ref="C10:K10">SUM(C5:C9)</f>
        <v>381678976</v>
      </c>
      <c r="D10" s="30">
        <f t="shared" si="0"/>
        <v>309541870</v>
      </c>
      <c r="E10" s="28">
        <f t="shared" si="0"/>
        <v>310904180</v>
      </c>
      <c r="F10" s="29">
        <f t="shared" si="0"/>
        <v>315866225</v>
      </c>
      <c r="G10" s="31">
        <f t="shared" si="0"/>
        <v>315866225</v>
      </c>
      <c r="H10" s="32">
        <f t="shared" si="0"/>
        <v>319043376</v>
      </c>
      <c r="I10" s="28">
        <f t="shared" si="0"/>
        <v>334509950</v>
      </c>
      <c r="J10" s="29">
        <f t="shared" si="0"/>
        <v>339007130</v>
      </c>
      <c r="K10" s="31">
        <f t="shared" si="0"/>
        <v>349628780</v>
      </c>
    </row>
    <row r="11" spans="1:11" ht="12.75">
      <c r="A11" s="22" t="s">
        <v>23</v>
      </c>
      <c r="B11" s="6">
        <v>100024043</v>
      </c>
      <c r="C11" s="6">
        <v>111194694</v>
      </c>
      <c r="D11" s="23">
        <v>130754069</v>
      </c>
      <c r="E11" s="24">
        <v>153856600</v>
      </c>
      <c r="F11" s="6">
        <v>153686600</v>
      </c>
      <c r="G11" s="25">
        <v>153686600</v>
      </c>
      <c r="H11" s="26">
        <v>153987701</v>
      </c>
      <c r="I11" s="24">
        <v>178247871</v>
      </c>
      <c r="J11" s="6">
        <v>188942790</v>
      </c>
      <c r="K11" s="25">
        <v>200279380</v>
      </c>
    </row>
    <row r="12" spans="1:11" ht="12.75">
      <c r="A12" s="22" t="s">
        <v>24</v>
      </c>
      <c r="B12" s="6">
        <v>11308318</v>
      </c>
      <c r="C12" s="6">
        <v>11593628</v>
      </c>
      <c r="D12" s="23">
        <v>12527186</v>
      </c>
      <c r="E12" s="24">
        <v>13632790</v>
      </c>
      <c r="F12" s="6">
        <v>13632790</v>
      </c>
      <c r="G12" s="25">
        <v>13632790</v>
      </c>
      <c r="H12" s="26">
        <v>12761632</v>
      </c>
      <c r="I12" s="24">
        <v>14274435</v>
      </c>
      <c r="J12" s="6">
        <v>15130920</v>
      </c>
      <c r="K12" s="25">
        <v>16038790</v>
      </c>
    </row>
    <row r="13" spans="1:11" ht="12.75">
      <c r="A13" s="22" t="s">
        <v>96</v>
      </c>
      <c r="B13" s="6">
        <v>17900116</v>
      </c>
      <c r="C13" s="6">
        <v>17835915</v>
      </c>
      <c r="D13" s="23">
        <v>19717742</v>
      </c>
      <c r="E13" s="24">
        <v>21219130</v>
      </c>
      <c r="F13" s="6">
        <v>21219130</v>
      </c>
      <c r="G13" s="25">
        <v>21219130</v>
      </c>
      <c r="H13" s="26">
        <v>20366326</v>
      </c>
      <c r="I13" s="24">
        <v>22492270</v>
      </c>
      <c r="J13" s="6">
        <v>23841790</v>
      </c>
      <c r="K13" s="25">
        <v>25272310</v>
      </c>
    </row>
    <row r="14" spans="1:11" ht="12.75">
      <c r="A14" s="22" t="s">
        <v>25</v>
      </c>
      <c r="B14" s="6">
        <v>484314</v>
      </c>
      <c r="C14" s="6">
        <v>665209</v>
      </c>
      <c r="D14" s="23">
        <v>1137750</v>
      </c>
      <c r="E14" s="24">
        <v>0</v>
      </c>
      <c r="F14" s="6">
        <v>0</v>
      </c>
      <c r="G14" s="25">
        <v>0</v>
      </c>
      <c r="H14" s="26">
        <v>673790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5360622</v>
      </c>
      <c r="E15" s="24">
        <v>7891500</v>
      </c>
      <c r="F15" s="6">
        <v>8301500</v>
      </c>
      <c r="G15" s="25">
        <v>8301500</v>
      </c>
      <c r="H15" s="26">
        <v>6899383</v>
      </c>
      <c r="I15" s="24">
        <v>7858635</v>
      </c>
      <c r="J15" s="6">
        <v>8554999</v>
      </c>
      <c r="K15" s="25">
        <v>8784533</v>
      </c>
    </row>
    <row r="16" spans="1:11" ht="12.75">
      <c r="A16" s="22" t="s">
        <v>21</v>
      </c>
      <c r="B16" s="6">
        <v>123217887</v>
      </c>
      <c r="C16" s="6">
        <v>93150386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22900000</v>
      </c>
      <c r="J16" s="6">
        <v>18900000</v>
      </c>
      <c r="K16" s="25">
        <v>18000000</v>
      </c>
    </row>
    <row r="17" spans="1:11" ht="12.75">
      <c r="A17" s="22" t="s">
        <v>27</v>
      </c>
      <c r="B17" s="6">
        <v>44426249</v>
      </c>
      <c r="C17" s="6">
        <v>46758897</v>
      </c>
      <c r="D17" s="23">
        <v>265783955</v>
      </c>
      <c r="E17" s="24">
        <v>273627290</v>
      </c>
      <c r="F17" s="6">
        <v>323077251</v>
      </c>
      <c r="G17" s="25">
        <v>323077251</v>
      </c>
      <c r="H17" s="26">
        <v>239933492</v>
      </c>
      <c r="I17" s="24">
        <v>112108709</v>
      </c>
      <c r="J17" s="6">
        <v>118832821</v>
      </c>
      <c r="K17" s="25">
        <v>120453972</v>
      </c>
    </row>
    <row r="18" spans="1:11" ht="12.75">
      <c r="A18" s="33" t="s">
        <v>28</v>
      </c>
      <c r="B18" s="34">
        <f>SUM(B11:B17)</f>
        <v>297360927</v>
      </c>
      <c r="C18" s="35">
        <f aca="true" t="shared" si="1" ref="C18:K18">SUM(C11:C17)</f>
        <v>281198729</v>
      </c>
      <c r="D18" s="36">
        <f t="shared" si="1"/>
        <v>435281324</v>
      </c>
      <c r="E18" s="34">
        <f t="shared" si="1"/>
        <v>470227310</v>
      </c>
      <c r="F18" s="35">
        <f t="shared" si="1"/>
        <v>519917271</v>
      </c>
      <c r="G18" s="37">
        <f t="shared" si="1"/>
        <v>519917271</v>
      </c>
      <c r="H18" s="38">
        <f t="shared" si="1"/>
        <v>434622324</v>
      </c>
      <c r="I18" s="34">
        <f t="shared" si="1"/>
        <v>357881920</v>
      </c>
      <c r="J18" s="35">
        <f t="shared" si="1"/>
        <v>374203320</v>
      </c>
      <c r="K18" s="37">
        <f t="shared" si="1"/>
        <v>388828985</v>
      </c>
    </row>
    <row r="19" spans="1:11" ht="12.75">
      <c r="A19" s="33" t="s">
        <v>29</v>
      </c>
      <c r="B19" s="39">
        <f>+B10-B18</f>
        <v>1987544</v>
      </c>
      <c r="C19" s="40">
        <f aca="true" t="shared" si="2" ref="C19:K19">+C10-C18</f>
        <v>100480247</v>
      </c>
      <c r="D19" s="41">
        <f t="shared" si="2"/>
        <v>-125739454</v>
      </c>
      <c r="E19" s="39">
        <f t="shared" si="2"/>
        <v>-159323130</v>
      </c>
      <c r="F19" s="40">
        <f t="shared" si="2"/>
        <v>-204051046</v>
      </c>
      <c r="G19" s="42">
        <f t="shared" si="2"/>
        <v>-204051046</v>
      </c>
      <c r="H19" s="43">
        <f t="shared" si="2"/>
        <v>-115578948</v>
      </c>
      <c r="I19" s="39">
        <f t="shared" si="2"/>
        <v>-23371970</v>
      </c>
      <c r="J19" s="40">
        <f t="shared" si="2"/>
        <v>-35196190</v>
      </c>
      <c r="K19" s="42">
        <f t="shared" si="2"/>
        <v>-39200205</v>
      </c>
    </row>
    <row r="20" spans="1:11" ht="20.25">
      <c r="A20" s="44" t="s">
        <v>30</v>
      </c>
      <c r="B20" s="45">
        <v>0</v>
      </c>
      <c r="C20" s="46">
        <v>0</v>
      </c>
      <c r="D20" s="47">
        <v>142053858</v>
      </c>
      <c r="E20" s="45">
        <v>161754000</v>
      </c>
      <c r="F20" s="46">
        <v>202635961</v>
      </c>
      <c r="G20" s="48">
        <v>202635961</v>
      </c>
      <c r="H20" s="49">
        <v>206436080</v>
      </c>
      <c r="I20" s="45">
        <v>2451000</v>
      </c>
      <c r="J20" s="46">
        <v>2593000</v>
      </c>
      <c r="K20" s="48">
        <v>2735000</v>
      </c>
    </row>
    <row r="21" spans="1:11" ht="12.75">
      <c r="A21" s="22" t="s">
        <v>97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98</v>
      </c>
      <c r="B22" s="56">
        <f>SUM(B19:B21)</f>
        <v>1987544</v>
      </c>
      <c r="C22" s="57">
        <f aca="true" t="shared" si="3" ref="C22:K22">SUM(C19:C21)</f>
        <v>100480247</v>
      </c>
      <c r="D22" s="58">
        <f t="shared" si="3"/>
        <v>16314404</v>
      </c>
      <c r="E22" s="56">
        <f t="shared" si="3"/>
        <v>2430870</v>
      </c>
      <c r="F22" s="57">
        <f t="shared" si="3"/>
        <v>-1415085</v>
      </c>
      <c r="G22" s="59">
        <f t="shared" si="3"/>
        <v>-1415085</v>
      </c>
      <c r="H22" s="60">
        <f t="shared" si="3"/>
        <v>90857132</v>
      </c>
      <c r="I22" s="56">
        <f t="shared" si="3"/>
        <v>-20920970</v>
      </c>
      <c r="J22" s="57">
        <f t="shared" si="3"/>
        <v>-32603190</v>
      </c>
      <c r="K22" s="59">
        <f t="shared" si="3"/>
        <v>-36465205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1987544</v>
      </c>
      <c r="C24" s="40">
        <f aca="true" t="shared" si="4" ref="C24:K24">SUM(C22:C23)</f>
        <v>100480247</v>
      </c>
      <c r="D24" s="41">
        <f t="shared" si="4"/>
        <v>16314404</v>
      </c>
      <c r="E24" s="39">
        <f t="shared" si="4"/>
        <v>2430870</v>
      </c>
      <c r="F24" s="40">
        <f t="shared" si="4"/>
        <v>-1415085</v>
      </c>
      <c r="G24" s="42">
        <f t="shared" si="4"/>
        <v>-1415085</v>
      </c>
      <c r="H24" s="43">
        <f t="shared" si="4"/>
        <v>90857132</v>
      </c>
      <c r="I24" s="39">
        <f t="shared" si="4"/>
        <v>-20920970</v>
      </c>
      <c r="J24" s="40">
        <f t="shared" si="4"/>
        <v>-32603190</v>
      </c>
      <c r="K24" s="42">
        <f t="shared" si="4"/>
        <v>-36465205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99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2208938</v>
      </c>
      <c r="C27" s="7">
        <v>9559450</v>
      </c>
      <c r="D27" s="69">
        <v>24826971</v>
      </c>
      <c r="E27" s="70">
        <v>38157250</v>
      </c>
      <c r="F27" s="7">
        <v>38157250</v>
      </c>
      <c r="G27" s="71">
        <v>38157250</v>
      </c>
      <c r="H27" s="72">
        <v>54394587</v>
      </c>
      <c r="I27" s="70">
        <v>43939097</v>
      </c>
      <c r="J27" s="7">
        <v>9550000</v>
      </c>
      <c r="K27" s="71">
        <v>9000000</v>
      </c>
    </row>
    <row r="28" spans="1:11" ht="12.75">
      <c r="A28" s="73" t="s">
        <v>34</v>
      </c>
      <c r="B28" s="6">
        <v>0</v>
      </c>
      <c r="C28" s="6">
        <v>530543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62803050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3192878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2208938</v>
      </c>
      <c r="C31" s="6">
        <v>5836029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2208938</v>
      </c>
      <c r="C32" s="7">
        <f aca="true" t="shared" si="5" ref="C32:K32">SUM(C28:C31)</f>
        <v>9559450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62803050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115619474</v>
      </c>
      <c r="C35" s="6">
        <v>285374625</v>
      </c>
      <c r="D35" s="23">
        <v>255733076</v>
      </c>
      <c r="E35" s="24">
        <v>-34650480</v>
      </c>
      <c r="F35" s="6">
        <v>-39572335</v>
      </c>
      <c r="G35" s="25">
        <v>-39572335</v>
      </c>
      <c r="H35" s="26">
        <v>361358976</v>
      </c>
      <c r="I35" s="24">
        <v>215466636</v>
      </c>
      <c r="J35" s="6">
        <v>-42153190</v>
      </c>
      <c r="K35" s="25">
        <v>-45465205</v>
      </c>
    </row>
    <row r="36" spans="1:11" ht="12.75">
      <c r="A36" s="22" t="s">
        <v>40</v>
      </c>
      <c r="B36" s="6">
        <v>302020483</v>
      </c>
      <c r="C36" s="6">
        <v>298877976</v>
      </c>
      <c r="D36" s="23">
        <v>304341026</v>
      </c>
      <c r="E36" s="24">
        <v>37081350</v>
      </c>
      <c r="F36" s="6">
        <v>38157250</v>
      </c>
      <c r="G36" s="25">
        <v>38157250</v>
      </c>
      <c r="H36" s="26">
        <v>315976164</v>
      </c>
      <c r="I36" s="24">
        <v>386256199</v>
      </c>
      <c r="J36" s="6">
        <v>9550000</v>
      </c>
      <c r="K36" s="25">
        <v>9000000</v>
      </c>
    </row>
    <row r="37" spans="1:11" ht="12.75">
      <c r="A37" s="22" t="s">
        <v>41</v>
      </c>
      <c r="B37" s="6">
        <v>46868861</v>
      </c>
      <c r="C37" s="6">
        <v>111053128</v>
      </c>
      <c r="D37" s="23">
        <v>73279285</v>
      </c>
      <c r="E37" s="24">
        <v>0</v>
      </c>
      <c r="F37" s="6">
        <v>0</v>
      </c>
      <c r="G37" s="25">
        <v>0</v>
      </c>
      <c r="H37" s="26">
        <v>100391604</v>
      </c>
      <c r="I37" s="24">
        <v>136082338</v>
      </c>
      <c r="J37" s="6">
        <v>0</v>
      </c>
      <c r="K37" s="25">
        <v>0</v>
      </c>
    </row>
    <row r="38" spans="1:11" ht="12.75">
      <c r="A38" s="22" t="s">
        <v>42</v>
      </c>
      <c r="B38" s="6">
        <v>5051000</v>
      </c>
      <c r="C38" s="6">
        <v>7213121</v>
      </c>
      <c r="D38" s="23">
        <v>4513790</v>
      </c>
      <c r="E38" s="24">
        <v>0</v>
      </c>
      <c r="F38" s="6">
        <v>0</v>
      </c>
      <c r="G38" s="25">
        <v>0</v>
      </c>
      <c r="H38" s="26">
        <v>4087636</v>
      </c>
      <c r="I38" s="24">
        <v>4513790</v>
      </c>
      <c r="J38" s="6">
        <v>0</v>
      </c>
      <c r="K38" s="25">
        <v>0</v>
      </c>
    </row>
    <row r="39" spans="1:11" ht="12.75">
      <c r="A39" s="22" t="s">
        <v>43</v>
      </c>
      <c r="B39" s="6">
        <v>365720096</v>
      </c>
      <c r="C39" s="6">
        <v>465986352</v>
      </c>
      <c r="D39" s="23">
        <v>465966613</v>
      </c>
      <c r="E39" s="24">
        <v>0</v>
      </c>
      <c r="F39" s="6">
        <v>0</v>
      </c>
      <c r="G39" s="25">
        <v>0</v>
      </c>
      <c r="H39" s="26">
        <v>481998771</v>
      </c>
      <c r="I39" s="24">
        <v>461126713</v>
      </c>
      <c r="J39" s="6">
        <v>-32603190</v>
      </c>
      <c r="K39" s="25">
        <v>-36465205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59951128</v>
      </c>
      <c r="C42" s="6">
        <v>87195098</v>
      </c>
      <c r="D42" s="23">
        <v>-42863619</v>
      </c>
      <c r="E42" s="24">
        <v>23650000</v>
      </c>
      <c r="F42" s="6">
        <v>19804045</v>
      </c>
      <c r="G42" s="25">
        <v>19804045</v>
      </c>
      <c r="H42" s="26">
        <v>108386133</v>
      </c>
      <c r="I42" s="24">
        <v>1571300</v>
      </c>
      <c r="J42" s="6">
        <v>-8761400</v>
      </c>
      <c r="K42" s="25">
        <v>-11192895</v>
      </c>
    </row>
    <row r="43" spans="1:11" ht="12.75">
      <c r="A43" s="22" t="s">
        <v>46</v>
      </c>
      <c r="B43" s="6">
        <v>-2197692</v>
      </c>
      <c r="C43" s="6">
        <v>-80225136</v>
      </c>
      <c r="D43" s="23">
        <v>-29126125</v>
      </c>
      <c r="E43" s="24">
        <v>-38136900</v>
      </c>
      <c r="F43" s="6">
        <v>-38157250</v>
      </c>
      <c r="G43" s="25">
        <v>-38157250</v>
      </c>
      <c r="H43" s="26">
        <v>-36923865</v>
      </c>
      <c r="I43" s="24">
        <v>-19037215</v>
      </c>
      <c r="J43" s="6">
        <v>-9529650</v>
      </c>
      <c r="K43" s="25">
        <v>-9000000</v>
      </c>
    </row>
    <row r="44" spans="1:11" ht="12.75">
      <c r="A44" s="22" t="s">
        <v>47</v>
      </c>
      <c r="B44" s="6">
        <v>-4104383</v>
      </c>
      <c r="C44" s="6">
        <v>-317936</v>
      </c>
      <c r="D44" s="23">
        <v>0</v>
      </c>
      <c r="E44" s="24">
        <v>0</v>
      </c>
      <c r="F44" s="6">
        <v>0</v>
      </c>
      <c r="G44" s="25">
        <v>0</v>
      </c>
      <c r="H44" s="26">
        <v>21140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84644252</v>
      </c>
      <c r="C45" s="7">
        <v>91296278</v>
      </c>
      <c r="D45" s="69">
        <v>119298434</v>
      </c>
      <c r="E45" s="70">
        <v>-14486900</v>
      </c>
      <c r="F45" s="7">
        <v>-18353205</v>
      </c>
      <c r="G45" s="71">
        <v>-18353205</v>
      </c>
      <c r="H45" s="72">
        <v>219391578</v>
      </c>
      <c r="I45" s="70">
        <v>130201222</v>
      </c>
      <c r="J45" s="7">
        <v>-18291050</v>
      </c>
      <c r="K45" s="71">
        <v>-20192895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84644252</v>
      </c>
      <c r="C48" s="6">
        <v>171296278</v>
      </c>
      <c r="D48" s="23">
        <v>148030743</v>
      </c>
      <c r="E48" s="24">
        <v>-34650480</v>
      </c>
      <c r="F48" s="6">
        <v>-39572335</v>
      </c>
      <c r="G48" s="25">
        <v>-39572335</v>
      </c>
      <c r="H48" s="26">
        <v>189929621</v>
      </c>
      <c r="I48" s="24">
        <v>107729302</v>
      </c>
      <c r="J48" s="6">
        <v>-42153190</v>
      </c>
      <c r="K48" s="25">
        <v>-45465205</v>
      </c>
    </row>
    <row r="49" spans="1:11" ht="12.75">
      <c r="A49" s="22" t="s">
        <v>51</v>
      </c>
      <c r="B49" s="6">
        <f>+B75</f>
        <v>28214177.625918336</v>
      </c>
      <c r="C49" s="6">
        <f aca="true" t="shared" si="6" ref="C49:K49">+C75</f>
        <v>82643185.42050436</v>
      </c>
      <c r="D49" s="23">
        <f t="shared" si="6"/>
        <v>72200605.2412579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89424435.89905566</v>
      </c>
      <c r="I49" s="24">
        <f t="shared" si="6"/>
        <v>125373405.6264966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56430074.374081664</v>
      </c>
      <c r="C50" s="7">
        <f aca="true" t="shared" si="7" ref="C50:K50">+C48-C49</f>
        <v>88653092.57949564</v>
      </c>
      <c r="D50" s="69">
        <f t="shared" si="7"/>
        <v>75830137.7587421</v>
      </c>
      <c r="E50" s="70">
        <f t="shared" si="7"/>
        <v>-34650480</v>
      </c>
      <c r="F50" s="7">
        <f t="shared" si="7"/>
        <v>-39572335</v>
      </c>
      <c r="G50" s="71">
        <f t="shared" si="7"/>
        <v>-39572335</v>
      </c>
      <c r="H50" s="72">
        <f t="shared" si="7"/>
        <v>100505185.10094434</v>
      </c>
      <c r="I50" s="70">
        <f t="shared" si="7"/>
        <v>-17644103.626496598</v>
      </c>
      <c r="J50" s="7">
        <f t="shared" si="7"/>
        <v>-42153190</v>
      </c>
      <c r="K50" s="71">
        <f t="shared" si="7"/>
        <v>-45465205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301417376</v>
      </c>
      <c r="C53" s="6">
        <v>298877976</v>
      </c>
      <c r="D53" s="23">
        <v>299523171</v>
      </c>
      <c r="E53" s="24">
        <v>37081350</v>
      </c>
      <c r="F53" s="6">
        <v>38157250</v>
      </c>
      <c r="G53" s="25">
        <v>38157250</v>
      </c>
      <c r="H53" s="26">
        <v>311158309</v>
      </c>
      <c r="I53" s="24">
        <v>381438344</v>
      </c>
      <c r="J53" s="6">
        <v>9550000</v>
      </c>
      <c r="K53" s="25">
        <v>9000000</v>
      </c>
    </row>
    <row r="54" spans="1:11" ht="12.75">
      <c r="A54" s="22" t="s">
        <v>55</v>
      </c>
      <c r="B54" s="6">
        <v>17900116</v>
      </c>
      <c r="C54" s="6">
        <v>17835915</v>
      </c>
      <c r="D54" s="23">
        <v>0</v>
      </c>
      <c r="E54" s="24">
        <v>20143230</v>
      </c>
      <c r="F54" s="6">
        <v>21219130</v>
      </c>
      <c r="G54" s="25">
        <v>21219130</v>
      </c>
      <c r="H54" s="26">
        <v>20366326</v>
      </c>
      <c r="I54" s="24">
        <v>22492270</v>
      </c>
      <c r="J54" s="6">
        <v>22490000</v>
      </c>
      <c r="K54" s="25">
        <v>23839410</v>
      </c>
    </row>
    <row r="55" spans="1:11" ht="12.75">
      <c r="A55" s="22" t="s">
        <v>56</v>
      </c>
      <c r="B55" s="6">
        <v>0</v>
      </c>
      <c r="C55" s="6">
        <v>0</v>
      </c>
      <c r="D55" s="23">
        <v>6801183</v>
      </c>
      <c r="E55" s="24">
        <v>11757250</v>
      </c>
      <c r="F55" s="6">
        <v>10257250</v>
      </c>
      <c r="G55" s="25">
        <v>10257250</v>
      </c>
      <c r="H55" s="26">
        <v>13191695</v>
      </c>
      <c r="I55" s="24">
        <v>13988398</v>
      </c>
      <c r="J55" s="6">
        <v>3500000</v>
      </c>
      <c r="K55" s="25">
        <v>3500000</v>
      </c>
    </row>
    <row r="56" spans="1:11" ht="12.75">
      <c r="A56" s="22" t="s">
        <v>57</v>
      </c>
      <c r="B56" s="6">
        <v>6160724</v>
      </c>
      <c r="C56" s="6">
        <v>6029356</v>
      </c>
      <c r="D56" s="23">
        <v>42894434</v>
      </c>
      <c r="E56" s="24">
        <v>50454600</v>
      </c>
      <c r="F56" s="6">
        <v>39454516</v>
      </c>
      <c r="G56" s="25">
        <v>39454516</v>
      </c>
      <c r="H56" s="26">
        <v>32840229</v>
      </c>
      <c r="I56" s="24">
        <v>30120130</v>
      </c>
      <c r="J56" s="6">
        <v>27997340</v>
      </c>
      <c r="K56" s="25">
        <v>23427179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100</v>
      </c>
      <c r="B70" s="5">
        <f>IF(ISERROR(B71/B72),0,(B71/B72))</f>
        <v>1.0000003347462973</v>
      </c>
      <c r="C70" s="5">
        <f aca="true" t="shared" si="8" ref="C70:K70">IF(ISERROR(C71/C72),0,(C71/C72))</f>
        <v>0.8679009167239754</v>
      </c>
      <c r="D70" s="5">
        <f t="shared" si="8"/>
        <v>0.004212159144470973</v>
      </c>
      <c r="E70" s="5">
        <f t="shared" si="8"/>
        <v>0.851861168759477</v>
      </c>
      <c r="F70" s="5">
        <f t="shared" si="8"/>
        <v>0.7474081749014463</v>
      </c>
      <c r="G70" s="5">
        <f t="shared" si="8"/>
        <v>0.7474081749014463</v>
      </c>
      <c r="H70" s="5">
        <f t="shared" si="8"/>
        <v>0.48228241118267373</v>
      </c>
      <c r="I70" s="5">
        <f t="shared" si="8"/>
        <v>0.38272625092739443</v>
      </c>
      <c r="J70" s="5">
        <f t="shared" si="8"/>
        <v>0.7857046573723804</v>
      </c>
      <c r="K70" s="5">
        <f t="shared" si="8"/>
        <v>0.7857026899787334</v>
      </c>
    </row>
    <row r="71" spans="1:11" ht="12.75" hidden="1">
      <c r="A71" s="2" t="s">
        <v>101</v>
      </c>
      <c r="B71" s="2">
        <f>+B83</f>
        <v>2987338</v>
      </c>
      <c r="C71" s="2">
        <f aca="true" t="shared" si="9" ref="C71:K71">+C83</f>
        <v>3485714</v>
      </c>
      <c r="D71" s="2">
        <f t="shared" si="9"/>
        <v>13083</v>
      </c>
      <c r="E71" s="2">
        <f t="shared" si="9"/>
        <v>2438180</v>
      </c>
      <c r="F71" s="2">
        <f t="shared" si="9"/>
        <v>2438180</v>
      </c>
      <c r="G71" s="2">
        <f t="shared" si="9"/>
        <v>2438180</v>
      </c>
      <c r="H71" s="2">
        <f t="shared" si="9"/>
        <v>3038153</v>
      </c>
      <c r="I71" s="2">
        <f t="shared" si="9"/>
        <v>2584470</v>
      </c>
      <c r="J71" s="2">
        <f t="shared" si="9"/>
        <v>2739540</v>
      </c>
      <c r="K71" s="2">
        <f t="shared" si="9"/>
        <v>2903910</v>
      </c>
    </row>
    <row r="72" spans="1:11" ht="12.75" hidden="1">
      <c r="A72" s="2" t="s">
        <v>102</v>
      </c>
      <c r="B72" s="2">
        <f>+B77</f>
        <v>2987337</v>
      </c>
      <c r="C72" s="2">
        <f aca="true" t="shared" si="10" ref="C72:K72">+C77</f>
        <v>4016258</v>
      </c>
      <c r="D72" s="2">
        <f t="shared" si="10"/>
        <v>3106008</v>
      </c>
      <c r="E72" s="2">
        <f t="shared" si="10"/>
        <v>2862180</v>
      </c>
      <c r="F72" s="2">
        <f t="shared" si="10"/>
        <v>3262180</v>
      </c>
      <c r="G72" s="2">
        <f t="shared" si="10"/>
        <v>3262180</v>
      </c>
      <c r="H72" s="2">
        <f t="shared" si="10"/>
        <v>6299531</v>
      </c>
      <c r="I72" s="2">
        <f t="shared" si="10"/>
        <v>6752790</v>
      </c>
      <c r="J72" s="2">
        <f t="shared" si="10"/>
        <v>3486730</v>
      </c>
      <c r="K72" s="2">
        <f t="shared" si="10"/>
        <v>3695940</v>
      </c>
    </row>
    <row r="73" spans="1:11" ht="12.75" hidden="1">
      <c r="A73" s="2" t="s">
        <v>103</v>
      </c>
      <c r="B73" s="2">
        <f>+B74</f>
        <v>14037808.833333332</v>
      </c>
      <c r="C73" s="2">
        <f aca="true" t="shared" si="11" ref="C73:K73">+(C78+C80+C81+C82)-(B78+B80+B81+B82)</f>
        <v>12108587</v>
      </c>
      <c r="D73" s="2">
        <f t="shared" si="11"/>
        <v>-1492954</v>
      </c>
      <c r="E73" s="2">
        <f t="shared" si="11"/>
        <v>-26669826</v>
      </c>
      <c r="F73" s="2">
        <f>+(F78+F80+F81+F82)-(D78+D80+D81+D82)</f>
        <v>-26669826</v>
      </c>
      <c r="G73" s="2">
        <f>+(G78+G80+G81+G82)-(D78+D80+D81+D82)</f>
        <v>-26669826</v>
      </c>
      <c r="H73" s="2">
        <f>+(H78+H80+H81+H82)-(D78+D80+D81+D82)</f>
        <v>-9326311</v>
      </c>
      <c r="I73" s="2">
        <f>+(I78+I80+I81+I82)-(E78+E80+E81+E82)</f>
        <v>26704827</v>
      </c>
      <c r="J73" s="2">
        <f t="shared" si="11"/>
        <v>-26704827</v>
      </c>
      <c r="K73" s="2">
        <f t="shared" si="11"/>
        <v>0</v>
      </c>
    </row>
    <row r="74" spans="1:11" ht="12.75" hidden="1">
      <c r="A74" s="2" t="s">
        <v>104</v>
      </c>
      <c r="B74" s="2">
        <f>+TREND(C74:E74)</f>
        <v>14037808.833333332</v>
      </c>
      <c r="C74" s="2">
        <f>+C73</f>
        <v>12108587</v>
      </c>
      <c r="D74" s="2">
        <f aca="true" t="shared" si="12" ref="D74:K74">+D73</f>
        <v>-1492954</v>
      </c>
      <c r="E74" s="2">
        <f t="shared" si="12"/>
        <v>-26669826</v>
      </c>
      <c r="F74" s="2">
        <f t="shared" si="12"/>
        <v>-26669826</v>
      </c>
      <c r="G74" s="2">
        <f t="shared" si="12"/>
        <v>-26669826</v>
      </c>
      <c r="H74" s="2">
        <f t="shared" si="12"/>
        <v>-9326311</v>
      </c>
      <c r="I74" s="2">
        <f t="shared" si="12"/>
        <v>26704827</v>
      </c>
      <c r="J74" s="2">
        <f t="shared" si="12"/>
        <v>-26704827</v>
      </c>
      <c r="K74" s="2">
        <f t="shared" si="12"/>
        <v>0</v>
      </c>
    </row>
    <row r="75" spans="1:11" ht="12.75" hidden="1">
      <c r="A75" s="2" t="s">
        <v>105</v>
      </c>
      <c r="B75" s="2">
        <f>+B84-(((B80+B81+B78)*B70)-B79)</f>
        <v>28214177.625918336</v>
      </c>
      <c r="C75" s="2">
        <f aca="true" t="shared" si="13" ref="C75:K75">+C84-(((C80+C81+C78)*C70)-C79)</f>
        <v>82643185.42050436</v>
      </c>
      <c r="D75" s="2">
        <f t="shared" si="13"/>
        <v>72200605.2412579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89424435.89905566</v>
      </c>
      <c r="I75" s="2">
        <f t="shared" si="13"/>
        <v>125373405.6264966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2987337</v>
      </c>
      <c r="C77" s="3">
        <v>4016258</v>
      </c>
      <c r="D77" s="3">
        <v>3106008</v>
      </c>
      <c r="E77" s="3">
        <v>2862180</v>
      </c>
      <c r="F77" s="3">
        <v>3262180</v>
      </c>
      <c r="G77" s="3">
        <v>3262180</v>
      </c>
      <c r="H77" s="3">
        <v>6299531</v>
      </c>
      <c r="I77" s="3">
        <v>6752790</v>
      </c>
      <c r="J77" s="3">
        <v>3486730</v>
      </c>
      <c r="K77" s="3">
        <v>3695940</v>
      </c>
    </row>
    <row r="78" spans="1:11" ht="13.5" hidden="1">
      <c r="A78" s="1" t="s">
        <v>67</v>
      </c>
      <c r="B78" s="3">
        <v>0</v>
      </c>
      <c r="C78" s="3">
        <v>1021856</v>
      </c>
      <c r="D78" s="3">
        <v>20350</v>
      </c>
      <c r="E78" s="3">
        <v>0</v>
      </c>
      <c r="F78" s="3">
        <v>0</v>
      </c>
      <c r="G78" s="3">
        <v>0</v>
      </c>
      <c r="H78" s="3">
        <v>20350</v>
      </c>
      <c r="I78" s="3">
        <v>20350</v>
      </c>
      <c r="J78" s="3">
        <v>0</v>
      </c>
      <c r="K78" s="3">
        <v>0</v>
      </c>
    </row>
    <row r="79" spans="1:11" ht="13.5" hidden="1">
      <c r="A79" s="1" t="s">
        <v>68</v>
      </c>
      <c r="B79" s="3">
        <v>44268376</v>
      </c>
      <c r="C79" s="3">
        <v>107085688</v>
      </c>
      <c r="D79" s="3">
        <v>72307623</v>
      </c>
      <c r="E79" s="3">
        <v>0</v>
      </c>
      <c r="F79" s="3">
        <v>0</v>
      </c>
      <c r="G79" s="3">
        <v>0</v>
      </c>
      <c r="H79" s="3">
        <v>97006498</v>
      </c>
      <c r="I79" s="3">
        <v>135110676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0</v>
      </c>
      <c r="D80" s="3">
        <v>3492749</v>
      </c>
      <c r="E80" s="3">
        <v>0</v>
      </c>
      <c r="F80" s="3">
        <v>0</v>
      </c>
      <c r="G80" s="3">
        <v>0</v>
      </c>
      <c r="H80" s="3">
        <v>3118409</v>
      </c>
      <c r="I80" s="3">
        <v>3492750</v>
      </c>
      <c r="J80" s="3">
        <v>0</v>
      </c>
      <c r="K80" s="3">
        <v>0</v>
      </c>
    </row>
    <row r="81" spans="1:11" ht="13.5" hidden="1">
      <c r="A81" s="1" t="s">
        <v>70</v>
      </c>
      <c r="B81" s="3">
        <v>16054193</v>
      </c>
      <c r="C81" s="3">
        <v>27140924</v>
      </c>
      <c r="D81" s="3">
        <v>21893766</v>
      </c>
      <c r="E81" s="3">
        <v>0</v>
      </c>
      <c r="F81" s="3">
        <v>0</v>
      </c>
      <c r="G81" s="3">
        <v>0</v>
      </c>
      <c r="H81" s="3">
        <v>12582449</v>
      </c>
      <c r="I81" s="3">
        <v>21928767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1262961</v>
      </c>
      <c r="E82" s="3">
        <v>0</v>
      </c>
      <c r="F82" s="3">
        <v>0</v>
      </c>
      <c r="G82" s="3">
        <v>0</v>
      </c>
      <c r="H82" s="3">
        <v>1622307</v>
      </c>
      <c r="I82" s="3">
        <v>1262960</v>
      </c>
      <c r="J82" s="3">
        <v>0</v>
      </c>
      <c r="K82" s="3">
        <v>0</v>
      </c>
    </row>
    <row r="83" spans="1:11" ht="13.5" hidden="1">
      <c r="A83" s="1" t="s">
        <v>72</v>
      </c>
      <c r="B83" s="3">
        <v>2987338</v>
      </c>
      <c r="C83" s="3">
        <v>3485714</v>
      </c>
      <c r="D83" s="3">
        <v>13083</v>
      </c>
      <c r="E83" s="3">
        <v>2438180</v>
      </c>
      <c r="F83" s="3">
        <v>2438180</v>
      </c>
      <c r="G83" s="3">
        <v>2438180</v>
      </c>
      <c r="H83" s="3">
        <v>3038153</v>
      </c>
      <c r="I83" s="3">
        <v>2584470</v>
      </c>
      <c r="J83" s="3">
        <v>2739540</v>
      </c>
      <c r="K83" s="3">
        <v>2903910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2019-11-12T18:29:57Z</dcterms:created>
  <dcterms:modified xsi:type="dcterms:W3CDTF">2019-11-12T18:31:09Z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